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ctesamc.sharepoint.com/sites/NAAC-PAC/Shared Documents/General/POs &amp; COs/Attainment of POs/"/>
    </mc:Choice>
  </mc:AlternateContent>
  <xr:revisionPtr revIDLastSave="742" documentId="13_ncr:1_{CFEEA2F6-D2FC-4B5D-A868-E22D25A18738}" xr6:coauthVersionLast="47" xr6:coauthVersionMax="47" xr10:uidLastSave="{EA0718DB-0568-47D1-9435-605D9646B19C}"/>
  <bookViews>
    <workbookView xWindow="-120" yWindow="-120" windowWidth="29040" windowHeight="15720" xr2:uid="{00000000-000D-0000-FFFF-FFFF00000000}"/>
  </bookViews>
  <sheets>
    <sheet name="POCO_CTESCOA" sheetId="12" r:id="rId1"/>
    <sheet name="2018-19 Sem 1" sheetId="2" r:id="rId2"/>
    <sheet name="2018-19 Sem 2" sheetId="3" r:id="rId3"/>
    <sheet name="2018-19 Sem 3" sheetId="4" r:id="rId4"/>
    <sheet name="2018-19 Sem 4" sheetId="5" r:id="rId5"/>
    <sheet name="2018-19 Sem 5" sheetId="6" r:id="rId6"/>
    <sheet name="2018-19 Sem 6" sheetId="7" r:id="rId7"/>
    <sheet name="2018-19 Sem 7" sheetId="8" r:id="rId8"/>
    <sheet name="2018-19 Sem 8" sheetId="9" r:id="rId9"/>
    <sheet name="2018-19 Sem 9" sheetId="10" r:id="rId10"/>
    <sheet name="2018-19 Sem 10" sheetId="11" r:id="rId11"/>
  </sheets>
  <definedNames>
    <definedName name="_xlnm._FilterDatabase" localSheetId="3" hidden="1">'2018-19 Sem 3'!$A$6:$Y$81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" i="11" l="1"/>
  <c r="I33" i="11"/>
  <c r="K33" i="11"/>
  <c r="M33" i="11"/>
  <c r="O33" i="11"/>
  <c r="Q33" i="11"/>
  <c r="G34" i="11"/>
  <c r="I34" i="11"/>
  <c r="K34" i="11"/>
  <c r="M34" i="11"/>
  <c r="O34" i="11"/>
  <c r="Q34" i="11"/>
  <c r="E34" i="11"/>
  <c r="E33" i="11"/>
  <c r="Q32" i="11"/>
  <c r="M32" i="11"/>
  <c r="I32" i="11"/>
  <c r="G32" i="11"/>
  <c r="O31" i="11"/>
  <c r="M31" i="11"/>
  <c r="Q30" i="11"/>
  <c r="O30" i="11"/>
  <c r="M30" i="11"/>
  <c r="K30" i="11"/>
  <c r="E30" i="11"/>
  <c r="M29" i="11"/>
  <c r="K29" i="11"/>
  <c r="Q28" i="11"/>
  <c r="O28" i="11"/>
  <c r="M28" i="11"/>
  <c r="G28" i="11"/>
  <c r="Q27" i="11"/>
  <c r="M27" i="11"/>
  <c r="K27" i="11"/>
  <c r="I27" i="11"/>
  <c r="G27" i="11"/>
  <c r="E27" i="11"/>
  <c r="Q26" i="11"/>
  <c r="M26" i="11"/>
  <c r="K26" i="11"/>
  <c r="I26" i="11"/>
  <c r="E26" i="11"/>
  <c r="Q25" i="11"/>
  <c r="M25" i="11"/>
  <c r="G25" i="11"/>
  <c r="G35" i="10"/>
  <c r="I35" i="10"/>
  <c r="K35" i="10"/>
  <c r="M35" i="10"/>
  <c r="O35" i="10"/>
  <c r="Q35" i="10"/>
  <c r="S35" i="10"/>
  <c r="U35" i="10"/>
  <c r="W35" i="10"/>
  <c r="G36" i="10"/>
  <c r="I36" i="10"/>
  <c r="K36" i="10"/>
  <c r="M36" i="10"/>
  <c r="O36" i="10"/>
  <c r="Q36" i="10"/>
  <c r="S36" i="10"/>
  <c r="U36" i="10"/>
  <c r="W36" i="10"/>
  <c r="E36" i="10"/>
  <c r="E35" i="10"/>
  <c r="W34" i="10"/>
  <c r="U34" i="10"/>
  <c r="Q34" i="10"/>
  <c r="O34" i="10"/>
  <c r="K34" i="10"/>
  <c r="G34" i="10"/>
  <c r="E34" i="10"/>
  <c r="S33" i="10"/>
  <c r="Q33" i="10"/>
  <c r="E33" i="10"/>
  <c r="W32" i="10"/>
  <c r="U32" i="10"/>
  <c r="S32" i="10"/>
  <c r="Q32" i="10"/>
  <c r="M32" i="10"/>
  <c r="I32" i="10"/>
  <c r="G32" i="10"/>
  <c r="E32" i="10"/>
  <c r="Q31" i="10"/>
  <c r="G31" i="10"/>
  <c r="E31" i="10"/>
  <c r="W30" i="10"/>
  <c r="U30" i="10"/>
  <c r="S30" i="10"/>
  <c r="Q30" i="10"/>
  <c r="O30" i="10"/>
  <c r="E30" i="10"/>
  <c r="W29" i="10"/>
  <c r="U29" i="10"/>
  <c r="Q29" i="10"/>
  <c r="O29" i="10"/>
  <c r="M29" i="10"/>
  <c r="K29" i="10"/>
  <c r="I29" i="10"/>
  <c r="G29" i="10"/>
  <c r="E29" i="10"/>
  <c r="W28" i="10"/>
  <c r="U28" i="10"/>
  <c r="Q28" i="10"/>
  <c r="M28" i="10"/>
  <c r="K28" i="10"/>
  <c r="I28" i="10"/>
  <c r="G28" i="10"/>
  <c r="E28" i="10"/>
  <c r="W27" i="10"/>
  <c r="U27" i="10"/>
  <c r="Q27" i="10"/>
  <c r="O27" i="10"/>
  <c r="M27" i="10"/>
  <c r="G27" i="10"/>
  <c r="E27" i="10"/>
  <c r="E69" i="9"/>
  <c r="E68" i="9"/>
  <c r="E66" i="9"/>
  <c r="E65" i="9"/>
  <c r="E63" i="9"/>
  <c r="E62" i="9"/>
  <c r="G68" i="8"/>
  <c r="I68" i="8"/>
  <c r="K68" i="8"/>
  <c r="M68" i="8"/>
  <c r="O68" i="8"/>
  <c r="Q68" i="8"/>
  <c r="S68" i="8"/>
  <c r="U68" i="8"/>
  <c r="G69" i="8"/>
  <c r="I69" i="8"/>
  <c r="K69" i="8"/>
  <c r="M69" i="8"/>
  <c r="O69" i="8"/>
  <c r="Q69" i="8"/>
  <c r="S69" i="8"/>
  <c r="U69" i="8"/>
  <c r="E69" i="8"/>
  <c r="E68" i="8"/>
  <c r="U67" i="8"/>
  <c r="S67" i="8"/>
  <c r="K67" i="8"/>
  <c r="G67" i="8"/>
  <c r="E67" i="8"/>
  <c r="S66" i="8"/>
  <c r="Q66" i="8"/>
  <c r="E66" i="8"/>
  <c r="U65" i="8"/>
  <c r="Q65" i="8"/>
  <c r="O65" i="8"/>
  <c r="M65" i="8"/>
  <c r="I65" i="8"/>
  <c r="G65" i="8"/>
  <c r="E65" i="8"/>
  <c r="S64" i="8"/>
  <c r="O64" i="8"/>
  <c r="G64" i="8"/>
  <c r="E64" i="8"/>
  <c r="U63" i="8"/>
  <c r="S63" i="8"/>
  <c r="Q63" i="8"/>
  <c r="E63" i="8"/>
  <c r="U62" i="8"/>
  <c r="O62" i="8"/>
  <c r="M62" i="8"/>
  <c r="K62" i="8"/>
  <c r="I62" i="8"/>
  <c r="G62" i="8"/>
  <c r="E62" i="8"/>
  <c r="U61" i="8"/>
  <c r="S61" i="8"/>
  <c r="O61" i="8"/>
  <c r="M61" i="8"/>
  <c r="K61" i="8"/>
  <c r="I61" i="8"/>
  <c r="G61" i="8"/>
  <c r="E61" i="8"/>
  <c r="U60" i="8"/>
  <c r="G60" i="8"/>
  <c r="E60" i="8"/>
  <c r="G53" i="7"/>
  <c r="I53" i="7"/>
  <c r="K53" i="7"/>
  <c r="M53" i="7"/>
  <c r="O53" i="7"/>
  <c r="Q53" i="7"/>
  <c r="S53" i="7"/>
  <c r="U53" i="7"/>
  <c r="G54" i="7"/>
  <c r="I54" i="7"/>
  <c r="K54" i="7"/>
  <c r="M54" i="7"/>
  <c r="O54" i="7"/>
  <c r="Q54" i="7"/>
  <c r="S54" i="7"/>
  <c r="U54" i="7"/>
  <c r="E54" i="7"/>
  <c r="E53" i="7"/>
  <c r="U52" i="7"/>
  <c r="S52" i="7"/>
  <c r="O52" i="7"/>
  <c r="K52" i="7"/>
  <c r="G52" i="7"/>
  <c r="E52" i="7"/>
  <c r="S51" i="7"/>
  <c r="O51" i="7"/>
  <c r="E51" i="7"/>
  <c r="U50" i="7"/>
  <c r="Q50" i="7"/>
  <c r="M50" i="7"/>
  <c r="I50" i="7"/>
  <c r="G50" i="7"/>
  <c r="E50" i="7"/>
  <c r="S49" i="7"/>
  <c r="Q49" i="7"/>
  <c r="G49" i="7"/>
  <c r="E49" i="7"/>
  <c r="U48" i="7"/>
  <c r="S48" i="7"/>
  <c r="O48" i="7"/>
  <c r="E48" i="7"/>
  <c r="U47" i="7"/>
  <c r="Q47" i="7"/>
  <c r="O47" i="7"/>
  <c r="M47" i="7"/>
  <c r="K47" i="7"/>
  <c r="I47" i="7"/>
  <c r="G47" i="7"/>
  <c r="E47" i="7"/>
  <c r="U46" i="7"/>
  <c r="S46" i="7"/>
  <c r="Q46" i="7"/>
  <c r="O46" i="7"/>
  <c r="M46" i="7"/>
  <c r="K46" i="7"/>
  <c r="I46" i="7"/>
  <c r="G46" i="7"/>
  <c r="E46" i="7"/>
  <c r="U45" i="7"/>
  <c r="M45" i="7"/>
  <c r="G45" i="7"/>
  <c r="E45" i="7"/>
  <c r="G56" i="6"/>
  <c r="I56" i="6"/>
  <c r="K56" i="6"/>
  <c r="M56" i="6"/>
  <c r="O56" i="6"/>
  <c r="Q56" i="6"/>
  <c r="S56" i="6"/>
  <c r="U56" i="6"/>
  <c r="W56" i="6"/>
  <c r="G57" i="6"/>
  <c r="I57" i="6"/>
  <c r="K57" i="6"/>
  <c r="M57" i="6"/>
  <c r="O57" i="6"/>
  <c r="Q57" i="6"/>
  <c r="S57" i="6"/>
  <c r="U57" i="6"/>
  <c r="W57" i="6"/>
  <c r="E57" i="6"/>
  <c r="E56" i="6"/>
  <c r="W55" i="6"/>
  <c r="U55" i="6"/>
  <c r="Q55" i="6"/>
  <c r="O55" i="6"/>
  <c r="K55" i="6"/>
  <c r="G55" i="6"/>
  <c r="E55" i="6"/>
  <c r="U54" i="6"/>
  <c r="O54" i="6"/>
  <c r="E54" i="6"/>
  <c r="W53" i="6"/>
  <c r="S53" i="6"/>
  <c r="M53" i="6"/>
  <c r="I53" i="6"/>
  <c r="G53" i="6"/>
  <c r="E53" i="6"/>
  <c r="U52" i="6"/>
  <c r="G52" i="6"/>
  <c r="E52" i="6"/>
  <c r="W51" i="6"/>
  <c r="U51" i="6"/>
  <c r="O51" i="6"/>
  <c r="E51" i="6"/>
  <c r="W50" i="6"/>
  <c r="S50" i="6"/>
  <c r="Q50" i="6"/>
  <c r="O50" i="6"/>
  <c r="M50" i="6"/>
  <c r="K50" i="6"/>
  <c r="I50" i="6"/>
  <c r="G50" i="6"/>
  <c r="E50" i="6"/>
  <c r="W49" i="6"/>
  <c r="U49" i="6"/>
  <c r="S49" i="6"/>
  <c r="Q49" i="6"/>
  <c r="O49" i="6"/>
  <c r="M49" i="6"/>
  <c r="K49" i="6"/>
  <c r="I49" i="6"/>
  <c r="G49" i="6"/>
  <c r="E49" i="6"/>
  <c r="W48" i="6"/>
  <c r="G48" i="6"/>
  <c r="E48" i="6"/>
  <c r="G88" i="5"/>
  <c r="I88" i="5"/>
  <c r="K88" i="5"/>
  <c r="M88" i="5"/>
  <c r="O88" i="5"/>
  <c r="Q88" i="5"/>
  <c r="S88" i="5"/>
  <c r="U88" i="5"/>
  <c r="W88" i="5"/>
  <c r="G89" i="5"/>
  <c r="I89" i="5"/>
  <c r="K89" i="5"/>
  <c r="M89" i="5"/>
  <c r="O89" i="5"/>
  <c r="Q89" i="5"/>
  <c r="S89" i="5"/>
  <c r="U89" i="5"/>
  <c r="W89" i="5"/>
  <c r="E93" i="4"/>
  <c r="E94" i="4" s="1"/>
  <c r="E89" i="5"/>
  <c r="E88" i="5"/>
  <c r="W87" i="5"/>
  <c r="U87" i="5"/>
  <c r="Q87" i="5"/>
  <c r="O87" i="5"/>
  <c r="K87" i="5"/>
  <c r="G87" i="5"/>
  <c r="E87" i="5"/>
  <c r="U86" i="5"/>
  <c r="O86" i="5"/>
  <c r="E86" i="5"/>
  <c r="W85" i="5"/>
  <c r="S85" i="5"/>
  <c r="M85" i="5"/>
  <c r="I85" i="5"/>
  <c r="E85" i="5"/>
  <c r="U84" i="5"/>
  <c r="G84" i="5"/>
  <c r="E84" i="5"/>
  <c r="W83" i="5"/>
  <c r="U83" i="5"/>
  <c r="O83" i="5"/>
  <c r="G83" i="5"/>
  <c r="E83" i="5"/>
  <c r="W82" i="5"/>
  <c r="S82" i="5"/>
  <c r="Q82" i="5"/>
  <c r="O82" i="5"/>
  <c r="M82" i="5"/>
  <c r="K82" i="5"/>
  <c r="I82" i="5"/>
  <c r="G82" i="5"/>
  <c r="E82" i="5"/>
  <c r="W81" i="5"/>
  <c r="U81" i="5"/>
  <c r="S81" i="5"/>
  <c r="Q81" i="5"/>
  <c r="O81" i="5"/>
  <c r="M81" i="5"/>
  <c r="K81" i="5"/>
  <c r="I81" i="5"/>
  <c r="G81" i="5"/>
  <c r="E81" i="5"/>
  <c r="W80" i="5"/>
  <c r="M80" i="5"/>
  <c r="G80" i="5"/>
  <c r="E80" i="5"/>
  <c r="G93" i="4"/>
  <c r="I93" i="4"/>
  <c r="K93" i="4"/>
  <c r="M93" i="4"/>
  <c r="O93" i="4"/>
  <c r="Q93" i="4"/>
  <c r="S93" i="4"/>
  <c r="U93" i="4"/>
  <c r="W93" i="4"/>
  <c r="Y93" i="4"/>
  <c r="G94" i="4"/>
  <c r="I94" i="4"/>
  <c r="K94" i="4"/>
  <c r="M94" i="4"/>
  <c r="O94" i="4"/>
  <c r="Q94" i="4"/>
  <c r="S94" i="4"/>
  <c r="U94" i="4"/>
  <c r="W94" i="4"/>
  <c r="Y94" i="4"/>
  <c r="Y92" i="4"/>
  <c r="W92" i="4"/>
  <c r="U92" i="4"/>
  <c r="O92" i="4"/>
  <c r="M92" i="4"/>
  <c r="K92" i="4"/>
  <c r="G92" i="4"/>
  <c r="W91" i="4"/>
  <c r="M91" i="4"/>
  <c r="Y90" i="4"/>
  <c r="S90" i="4"/>
  <c r="Q90" i="4"/>
  <c r="I90" i="4"/>
  <c r="W89" i="4"/>
  <c r="G89" i="4"/>
  <c r="Y88" i="4"/>
  <c r="W88" i="4"/>
  <c r="O88" i="4"/>
  <c r="M88" i="4"/>
  <c r="G88" i="4"/>
  <c r="Y87" i="4"/>
  <c r="U87" i="4"/>
  <c r="S87" i="4"/>
  <c r="Q87" i="4"/>
  <c r="O87" i="4"/>
  <c r="M87" i="4"/>
  <c r="K87" i="4"/>
  <c r="I87" i="4"/>
  <c r="G87" i="4"/>
  <c r="Y86" i="4"/>
  <c r="W86" i="4"/>
  <c r="U86" i="4"/>
  <c r="S86" i="4"/>
  <c r="Q86" i="4"/>
  <c r="M86" i="4"/>
  <c r="K86" i="4"/>
  <c r="I86" i="4"/>
  <c r="G86" i="4"/>
  <c r="Y85" i="4"/>
  <c r="S85" i="4"/>
  <c r="O85" i="4"/>
  <c r="G85" i="4"/>
  <c r="M97" i="3"/>
  <c r="O97" i="3"/>
  <c r="Q97" i="3"/>
  <c r="S97" i="3"/>
  <c r="U97" i="3"/>
  <c r="M98" i="3"/>
  <c r="O98" i="3"/>
  <c r="Q98" i="3"/>
  <c r="S98" i="3"/>
  <c r="U98" i="3"/>
  <c r="K97" i="3"/>
  <c r="K98" i="3"/>
  <c r="I97" i="3"/>
  <c r="I98" i="3" s="1"/>
  <c r="G97" i="3"/>
  <c r="G98" i="3" s="1"/>
  <c r="E97" i="3"/>
  <c r="E98" i="3" s="1"/>
  <c r="U96" i="3"/>
  <c r="S96" i="3"/>
  <c r="O96" i="3"/>
  <c r="M96" i="3"/>
  <c r="K96" i="3"/>
  <c r="G96" i="3"/>
  <c r="E96" i="3"/>
  <c r="S95" i="3"/>
  <c r="M95" i="3"/>
  <c r="E95" i="3"/>
  <c r="U94" i="3"/>
  <c r="Q94" i="3"/>
  <c r="I94" i="3"/>
  <c r="E94" i="3"/>
  <c r="S93" i="3"/>
  <c r="G93" i="3"/>
  <c r="E93" i="3"/>
  <c r="U92" i="3"/>
  <c r="S92" i="3"/>
  <c r="O92" i="3"/>
  <c r="M92" i="3"/>
  <c r="G92" i="3"/>
  <c r="E92" i="3"/>
  <c r="U91" i="3"/>
  <c r="Q91" i="3"/>
  <c r="O91" i="3"/>
  <c r="M91" i="3"/>
  <c r="K91" i="3"/>
  <c r="I91" i="3"/>
  <c r="G91" i="3"/>
  <c r="E91" i="3"/>
  <c r="U90" i="3"/>
  <c r="S90" i="3"/>
  <c r="Q90" i="3"/>
  <c r="M90" i="3"/>
  <c r="K90" i="3"/>
  <c r="I90" i="3"/>
  <c r="G90" i="3"/>
  <c r="E90" i="3"/>
  <c r="O89" i="3"/>
  <c r="G89" i="3"/>
  <c r="E89" i="3"/>
  <c r="I97" i="2"/>
  <c r="K97" i="2"/>
  <c r="M97" i="2"/>
  <c r="O97" i="2"/>
  <c r="Q97" i="2"/>
  <c r="S97" i="2"/>
  <c r="U97" i="2"/>
  <c r="I98" i="2"/>
  <c r="K98" i="2"/>
  <c r="M98" i="2"/>
  <c r="O98" i="2"/>
  <c r="Q98" i="2"/>
  <c r="S98" i="2"/>
  <c r="U98" i="2"/>
  <c r="G98" i="2"/>
  <c r="G97" i="2"/>
  <c r="E98" i="2"/>
  <c r="E97" i="2"/>
  <c r="U96" i="2"/>
  <c r="S96" i="2"/>
  <c r="O96" i="2"/>
  <c r="M96" i="2"/>
  <c r="K96" i="2"/>
  <c r="G96" i="2"/>
  <c r="E96" i="2"/>
  <c r="S95" i="2"/>
  <c r="M95" i="2"/>
  <c r="E95" i="2"/>
  <c r="U94" i="2"/>
  <c r="Q94" i="2"/>
  <c r="I94" i="2"/>
  <c r="E94" i="2"/>
  <c r="S93" i="2"/>
  <c r="G93" i="2"/>
  <c r="E93" i="2"/>
  <c r="U92" i="2"/>
  <c r="S92" i="2"/>
  <c r="O92" i="2"/>
  <c r="M92" i="2"/>
  <c r="G92" i="2"/>
  <c r="E92" i="2"/>
  <c r="U91" i="2"/>
  <c r="Q91" i="2"/>
  <c r="O91" i="2"/>
  <c r="M91" i="2"/>
  <c r="K91" i="2"/>
  <c r="I91" i="2"/>
  <c r="G91" i="2"/>
  <c r="E91" i="2"/>
  <c r="U90" i="2"/>
  <c r="S90" i="2"/>
  <c r="Q90" i="2"/>
  <c r="M90" i="2"/>
  <c r="K90" i="2"/>
  <c r="I90" i="2"/>
  <c r="G90" i="2"/>
  <c r="E90" i="2"/>
  <c r="O89" i="2"/>
  <c r="G89" i="2"/>
  <c r="E89" i="2"/>
  <c r="AA199" i="12"/>
  <c r="Y199" i="12"/>
  <c r="W199" i="12"/>
  <c r="J103" i="12"/>
  <c r="I103" i="12"/>
  <c r="H103" i="12"/>
  <c r="G103" i="12"/>
  <c r="F103" i="12"/>
  <c r="E103" i="12"/>
  <c r="D103" i="12"/>
  <c r="C103" i="12"/>
  <c r="J102" i="12"/>
  <c r="J104" i="12" s="1"/>
  <c r="I102" i="12"/>
  <c r="I104" i="12" s="1"/>
  <c r="H102" i="12"/>
  <c r="H104" i="12" s="1"/>
  <c r="G102" i="12"/>
  <c r="G104" i="12" s="1"/>
  <c r="F102" i="12"/>
  <c r="F104" i="12" s="1"/>
  <c r="E102" i="12"/>
  <c r="E104" i="12" s="1"/>
  <c r="D102" i="12"/>
  <c r="D104" i="12" s="1"/>
  <c r="C102" i="12"/>
  <c r="C104" i="12" s="1"/>
  <c r="V99" i="12"/>
  <c r="V100" i="12" s="1"/>
  <c r="J111" i="12" s="1"/>
  <c r="J112" i="12" s="1"/>
  <c r="V110" i="12" s="1"/>
  <c r="U99" i="12"/>
  <c r="U100" i="12" s="1"/>
  <c r="I111" i="12" s="1"/>
  <c r="I112" i="12" s="1"/>
  <c r="U110" i="12" s="1"/>
  <c r="T99" i="12"/>
  <c r="T100" i="12" s="1"/>
  <c r="H111" i="12" s="1"/>
  <c r="H112" i="12" s="1"/>
  <c r="T110" i="12" s="1"/>
  <c r="S99" i="12"/>
  <c r="S100" i="12" s="1"/>
  <c r="G111" i="12" s="1"/>
  <c r="G112" i="12" s="1"/>
  <c r="S110" i="12" s="1"/>
  <c r="R99" i="12"/>
  <c r="R100" i="12" s="1"/>
  <c r="F111" i="12" s="1"/>
  <c r="F112" i="12" s="1"/>
  <c r="R110" i="12" s="1"/>
  <c r="Q99" i="12"/>
  <c r="Q100" i="12" s="1"/>
  <c r="E111" i="12" s="1"/>
  <c r="E112" i="12" s="1"/>
  <c r="Q110" i="12" s="1"/>
  <c r="P99" i="12"/>
  <c r="P100" i="12" s="1"/>
  <c r="D111" i="12" s="1"/>
  <c r="D112" i="12" s="1"/>
  <c r="P110" i="12" s="1"/>
  <c r="O99" i="12"/>
  <c r="O100" i="12" s="1"/>
  <c r="C111" i="12" s="1"/>
  <c r="C112" i="12" s="1"/>
  <c r="O110" i="12" s="1"/>
  <c r="J99" i="12"/>
  <c r="J100" i="12" s="1"/>
  <c r="I99" i="12"/>
  <c r="I100" i="12" s="1"/>
  <c r="H99" i="12"/>
  <c r="H100" i="12" s="1"/>
  <c r="G99" i="12"/>
  <c r="G100" i="12" s="1"/>
  <c r="F99" i="12"/>
  <c r="F100" i="12" s="1"/>
  <c r="E99" i="12"/>
  <c r="E100" i="12" s="1"/>
  <c r="D99" i="12"/>
  <c r="D100" i="12" s="1"/>
  <c r="C99" i="12"/>
  <c r="C100" i="12" s="1"/>
  <c r="U88" i="3"/>
  <c r="U47" i="3" l="1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U76" i="3"/>
  <c r="U77" i="3"/>
  <c r="U78" i="3"/>
  <c r="U79" i="3"/>
  <c r="U80" i="3"/>
  <c r="U81" i="3"/>
  <c r="U82" i="3"/>
  <c r="U83" i="3"/>
  <c r="U84" i="3"/>
  <c r="U85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71" i="3"/>
  <c r="O72" i="3"/>
  <c r="O73" i="3"/>
  <c r="O74" i="3"/>
  <c r="O75" i="3"/>
  <c r="O76" i="3"/>
  <c r="O77" i="3"/>
  <c r="O78" i="3"/>
  <c r="O79" i="3"/>
  <c r="O80" i="3"/>
  <c r="O81" i="3"/>
  <c r="O82" i="3"/>
  <c r="O83" i="3"/>
  <c r="O84" i="3"/>
  <c r="O85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W79" i="5" l="1"/>
  <c r="U79" i="5"/>
  <c r="S79" i="5"/>
  <c r="Q79" i="5"/>
  <c r="O79" i="5"/>
  <c r="M79" i="5"/>
  <c r="K79" i="5"/>
  <c r="I79" i="5"/>
  <c r="G79" i="5"/>
  <c r="E79" i="5"/>
  <c r="U44" i="7" l="1"/>
  <c r="S44" i="7"/>
  <c r="Q44" i="7"/>
  <c r="O44" i="7"/>
  <c r="M44" i="7"/>
  <c r="K44" i="7"/>
  <c r="I44" i="7"/>
  <c r="G44" i="7"/>
  <c r="E44" i="7"/>
  <c r="E56" i="9" l="1"/>
  <c r="E57" i="9"/>
  <c r="E39" i="9" l="1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U45" i="8" l="1"/>
  <c r="U46" i="8"/>
  <c r="U47" i="8"/>
  <c r="U48" i="8"/>
  <c r="U49" i="8"/>
  <c r="U50" i="8"/>
  <c r="U51" i="8"/>
  <c r="U52" i="8"/>
  <c r="U53" i="8"/>
  <c r="U54" i="8"/>
  <c r="U55" i="8"/>
  <c r="U56" i="8"/>
  <c r="U57" i="8"/>
  <c r="S45" i="8"/>
  <c r="S46" i="8"/>
  <c r="S47" i="8"/>
  <c r="S48" i="8"/>
  <c r="S49" i="8"/>
  <c r="S50" i="8"/>
  <c r="S51" i="8"/>
  <c r="S52" i="8"/>
  <c r="S53" i="8"/>
  <c r="S54" i="8"/>
  <c r="S55" i="8"/>
  <c r="S56" i="8"/>
  <c r="S57" i="8"/>
  <c r="Q45" i="8"/>
  <c r="Q46" i="8"/>
  <c r="Q47" i="8"/>
  <c r="Q48" i="8"/>
  <c r="Q49" i="8"/>
  <c r="Q50" i="8"/>
  <c r="Q51" i="8"/>
  <c r="Q52" i="8"/>
  <c r="Q53" i="8"/>
  <c r="Q54" i="8"/>
  <c r="Q55" i="8"/>
  <c r="Q56" i="8"/>
  <c r="Q57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G57" i="8"/>
  <c r="G45" i="8"/>
  <c r="G46" i="8"/>
  <c r="G47" i="8"/>
  <c r="G48" i="8"/>
  <c r="G49" i="8"/>
  <c r="G50" i="8"/>
  <c r="G51" i="8"/>
  <c r="G52" i="8"/>
  <c r="G53" i="8"/>
  <c r="G54" i="8"/>
  <c r="G55" i="8"/>
  <c r="G56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U42" i="8" l="1"/>
  <c r="U43" i="8"/>
  <c r="S42" i="8"/>
  <c r="S43" i="8"/>
  <c r="Q42" i="8"/>
  <c r="Q43" i="8"/>
  <c r="O42" i="8"/>
  <c r="O43" i="8"/>
  <c r="M42" i="8"/>
  <c r="M43" i="8"/>
  <c r="K42" i="8"/>
  <c r="K43" i="8"/>
  <c r="I42" i="8"/>
  <c r="I43" i="8"/>
  <c r="G42" i="8"/>
  <c r="G43" i="8"/>
  <c r="E42" i="8"/>
  <c r="E43" i="8"/>
  <c r="Y81" i="4" l="1"/>
  <c r="Y78" i="4"/>
  <c r="Y68" i="4"/>
  <c r="Y61" i="4"/>
  <c r="Y59" i="4"/>
  <c r="Y57" i="4"/>
  <c r="Y56" i="4"/>
  <c r="Y55" i="4"/>
  <c r="Y51" i="4"/>
  <c r="Y46" i="4"/>
  <c r="Y42" i="4"/>
  <c r="Y31" i="4"/>
  <c r="Y28" i="4"/>
  <c r="Y25" i="4"/>
  <c r="Y24" i="4"/>
  <c r="W81" i="4"/>
  <c r="W78" i="4"/>
  <c r="W68" i="4"/>
  <c r="W61" i="4"/>
  <c r="W59" i="4"/>
  <c r="W57" i="4"/>
  <c r="W56" i="4"/>
  <c r="W55" i="4"/>
  <c r="W51" i="4"/>
  <c r="W47" i="4"/>
  <c r="W46" i="4"/>
  <c r="W43" i="4"/>
  <c r="W42" i="4"/>
  <c r="W31" i="4"/>
  <c r="W28" i="4"/>
  <c r="W25" i="4"/>
  <c r="W24" i="4"/>
  <c r="U81" i="4"/>
  <c r="U78" i="4"/>
  <c r="U68" i="4"/>
  <c r="U61" i="4"/>
  <c r="U59" i="4"/>
  <c r="U57" i="4"/>
  <c r="U56" i="4"/>
  <c r="U55" i="4"/>
  <c r="U51" i="4"/>
  <c r="U47" i="4"/>
  <c r="U46" i="4"/>
  <c r="U43" i="4"/>
  <c r="U42" i="4"/>
  <c r="U31" i="4"/>
  <c r="U28" i="4"/>
  <c r="U25" i="4"/>
  <c r="U24" i="4"/>
  <c r="S81" i="4"/>
  <c r="S78" i="4"/>
  <c r="S68" i="4"/>
  <c r="S61" i="4"/>
  <c r="S59" i="4"/>
  <c r="S57" i="4"/>
  <c r="S56" i="4"/>
  <c r="S55" i="4"/>
  <c r="S51" i="4"/>
  <c r="S47" i="4"/>
  <c r="S46" i="4"/>
  <c r="S43" i="4"/>
  <c r="S42" i="4"/>
  <c r="S31" i="4"/>
  <c r="S28" i="4"/>
  <c r="S25" i="4"/>
  <c r="S24" i="4"/>
  <c r="Q81" i="4"/>
  <c r="Q78" i="4"/>
  <c r="Q68" i="4"/>
  <c r="Q61" i="4"/>
  <c r="Q59" i="4"/>
  <c r="Q57" i="4"/>
  <c r="Q56" i="4"/>
  <c r="Q55" i="4"/>
  <c r="Q51" i="4"/>
  <c r="Q47" i="4"/>
  <c r="Q46" i="4"/>
  <c r="Q43" i="4"/>
  <c r="Q42" i="4"/>
  <c r="Q31" i="4"/>
  <c r="Q28" i="4"/>
  <c r="Q25" i="4"/>
  <c r="Q24" i="4"/>
  <c r="O81" i="4"/>
  <c r="O78" i="4"/>
  <c r="O68" i="4"/>
  <c r="O61" i="4"/>
  <c r="O59" i="4"/>
  <c r="O57" i="4"/>
  <c r="O56" i="4"/>
  <c r="O55" i="4"/>
  <c r="O51" i="4"/>
  <c r="O47" i="4"/>
  <c r="O46" i="4"/>
  <c r="O43" i="4"/>
  <c r="O42" i="4"/>
  <c r="O31" i="4"/>
  <c r="O28" i="4"/>
  <c r="O25" i="4"/>
  <c r="O24" i="4"/>
  <c r="M81" i="4" l="1"/>
  <c r="M78" i="4"/>
  <c r="M47" i="4"/>
  <c r="M51" i="4"/>
  <c r="M46" i="4"/>
  <c r="M43" i="4"/>
  <c r="M42" i="4"/>
  <c r="M31" i="4"/>
  <c r="M28" i="4"/>
  <c r="M25" i="4"/>
  <c r="M24" i="4"/>
  <c r="K81" i="4"/>
  <c r="K78" i="4"/>
  <c r="I81" i="4"/>
  <c r="I78" i="4"/>
  <c r="I68" i="4"/>
  <c r="I61" i="4"/>
  <c r="I59" i="4"/>
  <c r="I57" i="4"/>
  <c r="I56" i="4"/>
  <c r="I55" i="4"/>
  <c r="I51" i="4"/>
  <c r="I47" i="4"/>
  <c r="I46" i="4"/>
  <c r="I43" i="4"/>
  <c r="I42" i="4"/>
  <c r="I31" i="4"/>
  <c r="I28" i="4"/>
  <c r="I25" i="4"/>
  <c r="I24" i="4"/>
  <c r="G81" i="4"/>
  <c r="G78" i="4"/>
  <c r="G68" i="4"/>
  <c r="G61" i="4"/>
  <c r="G59" i="4"/>
  <c r="G57" i="4"/>
  <c r="G56" i="4"/>
  <c r="G55" i="4"/>
  <c r="G51" i="4"/>
  <c r="G47" i="4"/>
  <c r="G46" i="4"/>
  <c r="G43" i="4"/>
  <c r="G42" i="4"/>
  <c r="G31" i="4"/>
  <c r="G28" i="4"/>
  <c r="G25" i="4"/>
  <c r="G24" i="4"/>
  <c r="E81" i="4"/>
  <c r="E78" i="4"/>
  <c r="E68" i="4"/>
  <c r="E51" i="4"/>
  <c r="E47" i="4"/>
  <c r="E46" i="4"/>
  <c r="E43" i="4"/>
  <c r="E42" i="4"/>
  <c r="E31" i="4"/>
  <c r="E28" i="4"/>
  <c r="E25" i="4"/>
  <c r="E24" i="4"/>
  <c r="U47" i="2" l="1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U85" i="2"/>
  <c r="U8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W47" i="5" l="1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S68" i="5"/>
  <c r="S69" i="5"/>
  <c r="S70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M71" i="4"/>
  <c r="Y62" i="4" l="1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9" i="4"/>
  <c r="Y80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9" i="4"/>
  <c r="W80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9" i="4"/>
  <c r="U80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9" i="4"/>
  <c r="S80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9" i="4"/>
  <c r="Q80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9" i="4"/>
  <c r="O80" i="4"/>
  <c r="M62" i="4"/>
  <c r="M63" i="4"/>
  <c r="M64" i="4"/>
  <c r="M65" i="4"/>
  <c r="M66" i="4"/>
  <c r="M67" i="4"/>
  <c r="M69" i="4"/>
  <c r="M70" i="4"/>
  <c r="M72" i="4"/>
  <c r="M73" i="4"/>
  <c r="M74" i="4"/>
  <c r="M75" i="4"/>
  <c r="M76" i="4"/>
  <c r="M77" i="4"/>
  <c r="M79" i="4"/>
  <c r="M80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9" i="4"/>
  <c r="K80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9" i="4"/>
  <c r="I80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9" i="4"/>
  <c r="G80" i="4"/>
  <c r="E62" i="4"/>
  <c r="E63" i="4"/>
  <c r="E64" i="4"/>
  <c r="E65" i="4"/>
  <c r="E66" i="4"/>
  <c r="E67" i="4"/>
  <c r="E69" i="4"/>
  <c r="E70" i="4"/>
  <c r="E71" i="4"/>
  <c r="E72" i="4"/>
  <c r="E73" i="4"/>
  <c r="E74" i="4"/>
  <c r="E75" i="4"/>
  <c r="E76" i="4"/>
  <c r="E77" i="4"/>
  <c r="E79" i="4"/>
  <c r="E80" i="4"/>
  <c r="S44" i="3" l="1"/>
  <c r="U45" i="3" l="1"/>
  <c r="U46" i="3"/>
  <c r="S45" i="3"/>
  <c r="S46" i="3"/>
  <c r="Q45" i="3"/>
  <c r="Q46" i="3"/>
  <c r="O45" i="3"/>
  <c r="O46" i="3"/>
  <c r="M45" i="3"/>
  <c r="M46" i="3"/>
  <c r="K45" i="3"/>
  <c r="K46" i="3"/>
  <c r="K86" i="3"/>
  <c r="I45" i="3"/>
  <c r="I46" i="3"/>
  <c r="G45" i="3"/>
  <c r="G46" i="3"/>
  <c r="E45" i="3"/>
  <c r="E46" i="3"/>
  <c r="K8" i="11" l="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7" i="1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7" i="11"/>
  <c r="O8" i="11"/>
  <c r="O9" i="11"/>
  <c r="O10" i="11"/>
  <c r="O11" i="11"/>
  <c r="O12" i="11"/>
  <c r="O13" i="11"/>
  <c r="O14" i="11"/>
  <c r="O15" i="11"/>
  <c r="O16" i="11"/>
  <c r="O17" i="11"/>
  <c r="O18" i="11"/>
  <c r="O19" i="11"/>
  <c r="O20" i="11"/>
  <c r="O21" i="11"/>
  <c r="O22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K23" i="11" l="1"/>
  <c r="K24" i="11" s="1"/>
  <c r="E23" i="11"/>
  <c r="E24" i="11" s="1"/>
  <c r="M23" i="11"/>
  <c r="M24" i="11" s="1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23" i="10"/>
  <c r="O24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Q7" i="10"/>
  <c r="O7" i="10"/>
  <c r="M7" i="10"/>
  <c r="K7" i="10"/>
  <c r="I7" i="10"/>
  <c r="M25" i="10" l="1"/>
  <c r="M26" i="10" s="1"/>
  <c r="I25" i="10"/>
  <c r="I26" i="10" s="1"/>
  <c r="K25" i="10"/>
  <c r="K26" i="10" s="1"/>
  <c r="Q25" i="10"/>
  <c r="Q26" i="10" s="1"/>
  <c r="O25" i="10"/>
  <c r="O26" i="10" s="1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7" i="9"/>
  <c r="E58" i="9" l="1"/>
  <c r="E59" i="9" s="1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4" i="8"/>
  <c r="M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4" i="8"/>
  <c r="I7" i="8"/>
  <c r="E7" i="8"/>
  <c r="I58" i="8" l="1"/>
  <c r="I59" i="8" s="1"/>
  <c r="M58" i="8"/>
  <c r="M59" i="8" s="1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21" i="7"/>
  <c r="U22" i="7"/>
  <c r="U23" i="7"/>
  <c r="U24" i="7"/>
  <c r="U25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S8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Q8" i="7"/>
  <c r="Q9" i="7"/>
  <c r="Q10" i="7"/>
  <c r="Q11" i="7"/>
  <c r="Q12" i="7"/>
  <c r="Q13" i="7"/>
  <c r="Q14" i="7"/>
  <c r="Q15" i="7"/>
  <c r="Q16" i="7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4" i="7"/>
  <c r="Q35" i="7"/>
  <c r="Q36" i="7"/>
  <c r="Q37" i="7"/>
  <c r="Q38" i="7"/>
  <c r="Q39" i="7"/>
  <c r="Q40" i="7"/>
  <c r="Q41" i="7"/>
  <c r="Q42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5" i="7"/>
  <c r="M36" i="7"/>
  <c r="M37" i="7"/>
  <c r="M38" i="7"/>
  <c r="M39" i="7"/>
  <c r="M40" i="7"/>
  <c r="M41" i="7"/>
  <c r="M42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U7" i="7"/>
  <c r="S7" i="7"/>
  <c r="Q7" i="7"/>
  <c r="O7" i="7"/>
  <c r="M7" i="7"/>
  <c r="K7" i="7"/>
  <c r="I7" i="7"/>
  <c r="G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7" i="7"/>
  <c r="K43" i="7" l="1"/>
  <c r="S43" i="7"/>
  <c r="M43" i="7"/>
  <c r="G43" i="7"/>
  <c r="O43" i="7"/>
  <c r="U43" i="7"/>
  <c r="E43" i="7"/>
  <c r="I43" i="7"/>
  <c r="Q43" i="7"/>
  <c r="W21" i="6"/>
  <c r="W22" i="6"/>
  <c r="W23" i="6"/>
  <c r="W24" i="6"/>
  <c r="W25" i="6"/>
  <c r="W26" i="6"/>
  <c r="W27" i="6"/>
  <c r="W28" i="6"/>
  <c r="W29" i="6"/>
  <c r="W30" i="6"/>
  <c r="W31" i="6"/>
  <c r="W32" i="6"/>
  <c r="W33" i="6"/>
  <c r="W34" i="6"/>
  <c r="W35" i="6"/>
  <c r="W36" i="6"/>
  <c r="W37" i="6"/>
  <c r="W38" i="6"/>
  <c r="W39" i="6"/>
  <c r="W40" i="6"/>
  <c r="W41" i="6"/>
  <c r="W42" i="6"/>
  <c r="W43" i="6"/>
  <c r="W44" i="6"/>
  <c r="W45" i="6"/>
  <c r="U21" i="6"/>
  <c r="U22" i="6"/>
  <c r="U23" i="6"/>
  <c r="U24" i="6"/>
  <c r="U25" i="6"/>
  <c r="U26" i="6"/>
  <c r="U27" i="6"/>
  <c r="U28" i="6"/>
  <c r="U29" i="6"/>
  <c r="U30" i="6"/>
  <c r="U31" i="6"/>
  <c r="U32" i="6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Q21" i="6"/>
  <c r="Q22" i="6"/>
  <c r="Q23" i="6"/>
  <c r="Q24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W20" i="6"/>
  <c r="U20" i="6"/>
  <c r="S20" i="6"/>
  <c r="Q20" i="6"/>
  <c r="O20" i="6"/>
  <c r="M20" i="6"/>
  <c r="K20" i="6"/>
  <c r="I20" i="6"/>
  <c r="G20" i="6"/>
  <c r="E20" i="6"/>
  <c r="W19" i="6"/>
  <c r="U19" i="6"/>
  <c r="S19" i="6"/>
  <c r="Q19" i="6"/>
  <c r="O19" i="6"/>
  <c r="M19" i="6"/>
  <c r="K19" i="6"/>
  <c r="I19" i="6"/>
  <c r="G19" i="6"/>
  <c r="E19" i="6"/>
  <c r="W18" i="6"/>
  <c r="U18" i="6"/>
  <c r="S18" i="6"/>
  <c r="Q18" i="6"/>
  <c r="O18" i="6"/>
  <c r="M18" i="6"/>
  <c r="K18" i="6"/>
  <c r="I18" i="6"/>
  <c r="G18" i="6"/>
  <c r="E18" i="6"/>
  <c r="W17" i="6"/>
  <c r="U17" i="6"/>
  <c r="S17" i="6"/>
  <c r="Q17" i="6"/>
  <c r="O17" i="6"/>
  <c r="M17" i="6"/>
  <c r="K17" i="6"/>
  <c r="I17" i="6"/>
  <c r="G17" i="6"/>
  <c r="E17" i="6"/>
  <c r="W16" i="6"/>
  <c r="U16" i="6"/>
  <c r="S16" i="6"/>
  <c r="Q16" i="6"/>
  <c r="O16" i="6"/>
  <c r="M16" i="6"/>
  <c r="K16" i="6"/>
  <c r="I16" i="6"/>
  <c r="G16" i="6"/>
  <c r="E16" i="6"/>
  <c r="W15" i="6"/>
  <c r="U15" i="6"/>
  <c r="S15" i="6"/>
  <c r="Q15" i="6"/>
  <c r="O15" i="6"/>
  <c r="M15" i="6"/>
  <c r="K15" i="6"/>
  <c r="I15" i="6"/>
  <c r="G15" i="6"/>
  <c r="E15" i="6"/>
  <c r="W14" i="6"/>
  <c r="U14" i="6"/>
  <c r="S14" i="6"/>
  <c r="Q14" i="6"/>
  <c r="O14" i="6"/>
  <c r="M14" i="6"/>
  <c r="K14" i="6"/>
  <c r="I14" i="6"/>
  <c r="G14" i="6"/>
  <c r="E14" i="6"/>
  <c r="W13" i="6"/>
  <c r="U13" i="6"/>
  <c r="S13" i="6"/>
  <c r="Q13" i="6"/>
  <c r="O13" i="6"/>
  <c r="M13" i="6"/>
  <c r="K13" i="6"/>
  <c r="I13" i="6"/>
  <c r="G13" i="6"/>
  <c r="E13" i="6"/>
  <c r="W12" i="6"/>
  <c r="U12" i="6"/>
  <c r="S12" i="6"/>
  <c r="Q12" i="6"/>
  <c r="O12" i="6"/>
  <c r="M12" i="6"/>
  <c r="K12" i="6"/>
  <c r="I12" i="6"/>
  <c r="G12" i="6"/>
  <c r="E12" i="6"/>
  <c r="W11" i="6"/>
  <c r="U11" i="6"/>
  <c r="S11" i="6"/>
  <c r="Q11" i="6"/>
  <c r="O11" i="6"/>
  <c r="M11" i="6"/>
  <c r="K11" i="6"/>
  <c r="I11" i="6"/>
  <c r="G11" i="6"/>
  <c r="E11" i="6"/>
  <c r="W10" i="6"/>
  <c r="U10" i="6"/>
  <c r="S10" i="6"/>
  <c r="Q10" i="6"/>
  <c r="O10" i="6"/>
  <c r="M10" i="6"/>
  <c r="K10" i="6"/>
  <c r="I10" i="6"/>
  <c r="G10" i="6"/>
  <c r="E10" i="6"/>
  <c r="W9" i="6"/>
  <c r="U9" i="6"/>
  <c r="S9" i="6"/>
  <c r="Q9" i="6"/>
  <c r="O9" i="6"/>
  <c r="M9" i="6"/>
  <c r="K9" i="6"/>
  <c r="I9" i="6"/>
  <c r="G9" i="6"/>
  <c r="E9" i="6"/>
  <c r="W8" i="6"/>
  <c r="U8" i="6"/>
  <c r="S8" i="6"/>
  <c r="Q8" i="6"/>
  <c r="O8" i="6"/>
  <c r="M8" i="6"/>
  <c r="K8" i="6"/>
  <c r="I8" i="6"/>
  <c r="G8" i="6"/>
  <c r="E8" i="6"/>
  <c r="W7" i="6"/>
  <c r="U7" i="6"/>
  <c r="S7" i="6"/>
  <c r="Q7" i="6"/>
  <c r="O7" i="6"/>
  <c r="M7" i="6"/>
  <c r="K7" i="6"/>
  <c r="I7" i="6"/>
  <c r="G7" i="6"/>
  <c r="E7" i="6"/>
  <c r="S46" i="6" l="1"/>
  <c r="S47" i="6" s="1"/>
  <c r="G46" i="6"/>
  <c r="G47" i="6" s="1"/>
  <c r="I46" i="6"/>
  <c r="I47" i="6" s="1"/>
  <c r="Q46" i="6"/>
  <c r="Q47" i="6" s="1"/>
  <c r="K46" i="6"/>
  <c r="K47" i="6" s="1"/>
  <c r="W46" i="6"/>
  <c r="W47" i="6" s="1"/>
  <c r="U46" i="6"/>
  <c r="U47" i="6" s="1"/>
  <c r="O46" i="6"/>
  <c r="O47" i="6" s="1"/>
  <c r="M46" i="6"/>
  <c r="M47" i="6" s="1"/>
  <c r="E46" i="6"/>
  <c r="E47" i="6" s="1"/>
  <c r="E75" i="5"/>
  <c r="E71" i="5"/>
  <c r="E43" i="5"/>
  <c r="E39" i="5"/>
  <c r="E35" i="5"/>
  <c r="E31" i="5"/>
  <c r="E27" i="5"/>
  <c r="E23" i="5"/>
  <c r="E19" i="5"/>
  <c r="E15" i="5"/>
  <c r="E11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71" i="5"/>
  <c r="W72" i="5"/>
  <c r="W73" i="5"/>
  <c r="W74" i="5"/>
  <c r="W75" i="5"/>
  <c r="W76" i="5"/>
  <c r="W7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71" i="5"/>
  <c r="U72" i="5"/>
  <c r="U73" i="5"/>
  <c r="U74" i="5"/>
  <c r="U75" i="5"/>
  <c r="U76" i="5"/>
  <c r="U77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71" i="5"/>
  <c r="S72" i="5"/>
  <c r="S73" i="5"/>
  <c r="S74" i="5"/>
  <c r="S75" i="5"/>
  <c r="S76" i="5"/>
  <c r="S77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71" i="5"/>
  <c r="Q72" i="5"/>
  <c r="Q73" i="5"/>
  <c r="Q74" i="5"/>
  <c r="Q75" i="5"/>
  <c r="Q76" i="5"/>
  <c r="Q7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71" i="5"/>
  <c r="O72" i="5"/>
  <c r="O73" i="5"/>
  <c r="O74" i="5"/>
  <c r="O75" i="5"/>
  <c r="O76" i="5"/>
  <c r="O7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71" i="5"/>
  <c r="M72" i="5"/>
  <c r="M73" i="5"/>
  <c r="M74" i="5"/>
  <c r="M75" i="5"/>
  <c r="M76" i="5"/>
  <c r="M7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71" i="5"/>
  <c r="K72" i="5"/>
  <c r="K73" i="5"/>
  <c r="K74" i="5"/>
  <c r="K75" i="5"/>
  <c r="K76" i="5"/>
  <c r="K7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71" i="5"/>
  <c r="I72" i="5"/>
  <c r="I73" i="5"/>
  <c r="I74" i="5"/>
  <c r="I75" i="5"/>
  <c r="I76" i="5"/>
  <c r="I7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71" i="5"/>
  <c r="G72" i="5"/>
  <c r="G73" i="5"/>
  <c r="G74" i="5"/>
  <c r="G75" i="5"/>
  <c r="G76" i="5"/>
  <c r="G77" i="5"/>
  <c r="E8" i="5"/>
  <c r="E9" i="5"/>
  <c r="E10" i="5"/>
  <c r="E12" i="5"/>
  <c r="E13" i="5"/>
  <c r="E14" i="5"/>
  <c r="E16" i="5"/>
  <c r="E17" i="5"/>
  <c r="E18" i="5"/>
  <c r="E20" i="5"/>
  <c r="E21" i="5"/>
  <c r="E22" i="5"/>
  <c r="E24" i="5"/>
  <c r="E25" i="5"/>
  <c r="E26" i="5"/>
  <c r="E28" i="5"/>
  <c r="E29" i="5"/>
  <c r="E30" i="5"/>
  <c r="E32" i="5"/>
  <c r="E33" i="5"/>
  <c r="E34" i="5"/>
  <c r="E36" i="5"/>
  <c r="E37" i="5"/>
  <c r="E38" i="5"/>
  <c r="E40" i="5"/>
  <c r="E41" i="5"/>
  <c r="E42" i="5"/>
  <c r="E44" i="5"/>
  <c r="E45" i="5"/>
  <c r="E46" i="5"/>
  <c r="E72" i="5"/>
  <c r="E73" i="5"/>
  <c r="E74" i="5"/>
  <c r="E76" i="5"/>
  <c r="E77" i="5"/>
  <c r="M7" i="5"/>
  <c r="I7" i="5"/>
  <c r="I78" i="5" l="1"/>
  <c r="M78" i="5"/>
  <c r="E7" i="5"/>
  <c r="E78" i="5" s="1"/>
  <c r="G7" i="5"/>
  <c r="G78" i="5" s="1"/>
  <c r="K7" i="5"/>
  <c r="K78" i="5" s="1"/>
  <c r="O7" i="5"/>
  <c r="O78" i="5" s="1"/>
  <c r="Q7" i="5"/>
  <c r="Q78" i="5" s="1"/>
  <c r="S7" i="5"/>
  <c r="S78" i="5" s="1"/>
  <c r="U7" i="5"/>
  <c r="U78" i="5" s="1"/>
  <c r="W7" i="5"/>
  <c r="W78" i="5" s="1"/>
  <c r="Q108" i="5"/>
  <c r="S108" i="5"/>
  <c r="U108" i="5"/>
  <c r="Y8" i="4" l="1"/>
  <c r="Y9" i="4"/>
  <c r="Y11" i="4"/>
  <c r="Y12" i="4"/>
  <c r="Y13" i="4"/>
  <c r="Y14" i="4"/>
  <c r="Y15" i="4"/>
  <c r="Y16" i="4"/>
  <c r="Y10" i="4"/>
  <c r="Y17" i="4"/>
  <c r="Y18" i="4"/>
  <c r="Y19" i="4"/>
  <c r="Y20" i="4"/>
  <c r="Y21" i="4"/>
  <c r="Y22" i="4"/>
  <c r="Y23" i="4"/>
  <c r="Y26" i="4"/>
  <c r="Y27" i="4"/>
  <c r="Y29" i="4"/>
  <c r="Y30" i="4"/>
  <c r="Y32" i="4"/>
  <c r="Y33" i="4"/>
  <c r="Y34" i="4"/>
  <c r="Y35" i="4"/>
  <c r="Y36" i="4"/>
  <c r="Y37" i="4"/>
  <c r="Y38" i="4"/>
  <c r="Y39" i="4"/>
  <c r="Y40" i="4"/>
  <c r="Y41" i="4"/>
  <c r="Y44" i="4"/>
  <c r="Y45" i="4"/>
  <c r="Y48" i="4"/>
  <c r="Y49" i="4"/>
  <c r="Y50" i="4"/>
  <c r="Y52" i="4"/>
  <c r="Y53" i="4"/>
  <c r="Y82" i="4"/>
  <c r="Y54" i="4"/>
  <c r="Y58" i="4"/>
  <c r="Y60" i="4"/>
  <c r="W8" i="4"/>
  <c r="W9" i="4"/>
  <c r="W11" i="4"/>
  <c r="W12" i="4"/>
  <c r="W13" i="4"/>
  <c r="W14" i="4"/>
  <c r="W15" i="4"/>
  <c r="W16" i="4"/>
  <c r="W10" i="4"/>
  <c r="W17" i="4"/>
  <c r="W18" i="4"/>
  <c r="W19" i="4"/>
  <c r="W20" i="4"/>
  <c r="W21" i="4"/>
  <c r="W22" i="4"/>
  <c r="W23" i="4"/>
  <c r="W26" i="4"/>
  <c r="W27" i="4"/>
  <c r="W29" i="4"/>
  <c r="W30" i="4"/>
  <c r="W32" i="4"/>
  <c r="W33" i="4"/>
  <c r="W34" i="4"/>
  <c r="W35" i="4"/>
  <c r="W36" i="4"/>
  <c r="W37" i="4"/>
  <c r="W38" i="4"/>
  <c r="W39" i="4"/>
  <c r="W40" i="4"/>
  <c r="W41" i="4"/>
  <c r="W44" i="4"/>
  <c r="W45" i="4"/>
  <c r="W48" i="4"/>
  <c r="W49" i="4"/>
  <c r="W50" i="4"/>
  <c r="W52" i="4"/>
  <c r="W53" i="4"/>
  <c r="W82" i="4"/>
  <c r="W54" i="4"/>
  <c r="W58" i="4"/>
  <c r="W60" i="4"/>
  <c r="U8" i="4"/>
  <c r="U9" i="4"/>
  <c r="U11" i="4"/>
  <c r="U12" i="4"/>
  <c r="U13" i="4"/>
  <c r="U14" i="4"/>
  <c r="U15" i="4"/>
  <c r="U16" i="4"/>
  <c r="U10" i="4"/>
  <c r="U17" i="4"/>
  <c r="U18" i="4"/>
  <c r="U19" i="4"/>
  <c r="U20" i="4"/>
  <c r="U21" i="4"/>
  <c r="U22" i="4"/>
  <c r="U23" i="4"/>
  <c r="U26" i="4"/>
  <c r="U27" i="4"/>
  <c r="U29" i="4"/>
  <c r="U30" i="4"/>
  <c r="U32" i="4"/>
  <c r="U33" i="4"/>
  <c r="U34" i="4"/>
  <c r="U35" i="4"/>
  <c r="U36" i="4"/>
  <c r="U37" i="4"/>
  <c r="U38" i="4"/>
  <c r="U39" i="4"/>
  <c r="U40" i="4"/>
  <c r="U41" i="4"/>
  <c r="U44" i="4"/>
  <c r="U45" i="4"/>
  <c r="U48" i="4"/>
  <c r="U49" i="4"/>
  <c r="U50" i="4"/>
  <c r="U52" i="4"/>
  <c r="U53" i="4"/>
  <c r="U82" i="4"/>
  <c r="U54" i="4"/>
  <c r="U58" i="4"/>
  <c r="U60" i="4"/>
  <c r="S8" i="4"/>
  <c r="S9" i="4"/>
  <c r="S11" i="4"/>
  <c r="S12" i="4"/>
  <c r="S13" i="4"/>
  <c r="S14" i="4"/>
  <c r="S15" i="4"/>
  <c r="S16" i="4"/>
  <c r="S10" i="4"/>
  <c r="S17" i="4"/>
  <c r="S18" i="4"/>
  <c r="S19" i="4"/>
  <c r="S20" i="4"/>
  <c r="S21" i="4"/>
  <c r="S22" i="4"/>
  <c r="S23" i="4"/>
  <c r="S26" i="4"/>
  <c r="S27" i="4"/>
  <c r="S29" i="4"/>
  <c r="S30" i="4"/>
  <c r="S32" i="4"/>
  <c r="S33" i="4"/>
  <c r="S34" i="4"/>
  <c r="S35" i="4"/>
  <c r="S36" i="4"/>
  <c r="S37" i="4"/>
  <c r="S38" i="4"/>
  <c r="S39" i="4"/>
  <c r="S40" i="4"/>
  <c r="S41" i="4"/>
  <c r="S44" i="4"/>
  <c r="S45" i="4"/>
  <c r="S48" i="4"/>
  <c r="S49" i="4"/>
  <c r="S50" i="4"/>
  <c r="S52" i="4"/>
  <c r="S53" i="4"/>
  <c r="S82" i="4"/>
  <c r="S54" i="4"/>
  <c r="S58" i="4"/>
  <c r="S60" i="4"/>
  <c r="Q8" i="4"/>
  <c r="Q9" i="4"/>
  <c r="Q11" i="4"/>
  <c r="Q12" i="4"/>
  <c r="Q13" i="4"/>
  <c r="Q14" i="4"/>
  <c r="Q15" i="4"/>
  <c r="Q16" i="4"/>
  <c r="Q10" i="4"/>
  <c r="Q17" i="4"/>
  <c r="Q18" i="4"/>
  <c r="Q19" i="4"/>
  <c r="Q20" i="4"/>
  <c r="Q21" i="4"/>
  <c r="Q22" i="4"/>
  <c r="Q23" i="4"/>
  <c r="Q26" i="4"/>
  <c r="Q27" i="4"/>
  <c r="Q29" i="4"/>
  <c r="Q30" i="4"/>
  <c r="Q32" i="4"/>
  <c r="Q33" i="4"/>
  <c r="Q34" i="4"/>
  <c r="Q35" i="4"/>
  <c r="Q36" i="4"/>
  <c r="Q37" i="4"/>
  <c r="Q38" i="4"/>
  <c r="Q39" i="4"/>
  <c r="Q40" i="4"/>
  <c r="Q41" i="4"/>
  <c r="Q44" i="4"/>
  <c r="Q45" i="4"/>
  <c r="Q48" i="4"/>
  <c r="Q49" i="4"/>
  <c r="Q50" i="4"/>
  <c r="Q52" i="4"/>
  <c r="Q53" i="4"/>
  <c r="Q82" i="4"/>
  <c r="Q54" i="4"/>
  <c r="Q58" i="4"/>
  <c r="Q60" i="4"/>
  <c r="O8" i="4"/>
  <c r="O9" i="4"/>
  <c r="O11" i="4"/>
  <c r="O12" i="4"/>
  <c r="O13" i="4"/>
  <c r="O14" i="4"/>
  <c r="O15" i="4"/>
  <c r="O16" i="4"/>
  <c r="O10" i="4"/>
  <c r="O17" i="4"/>
  <c r="O18" i="4"/>
  <c r="O19" i="4"/>
  <c r="O20" i="4"/>
  <c r="O21" i="4"/>
  <c r="O22" i="4"/>
  <c r="O23" i="4"/>
  <c r="O26" i="4"/>
  <c r="O27" i="4"/>
  <c r="O29" i="4"/>
  <c r="O30" i="4"/>
  <c r="O32" i="4"/>
  <c r="O33" i="4"/>
  <c r="O34" i="4"/>
  <c r="O35" i="4"/>
  <c r="O36" i="4"/>
  <c r="O37" i="4"/>
  <c r="O38" i="4"/>
  <c r="O39" i="4"/>
  <c r="O40" i="4"/>
  <c r="O41" i="4"/>
  <c r="O44" i="4"/>
  <c r="O45" i="4"/>
  <c r="O48" i="4"/>
  <c r="O49" i="4"/>
  <c r="O50" i="4"/>
  <c r="O52" i="4"/>
  <c r="O53" i="4"/>
  <c r="O82" i="4"/>
  <c r="O54" i="4"/>
  <c r="O58" i="4"/>
  <c r="O60" i="4"/>
  <c r="M8" i="4"/>
  <c r="M9" i="4"/>
  <c r="M11" i="4"/>
  <c r="M12" i="4"/>
  <c r="M13" i="4"/>
  <c r="M14" i="4"/>
  <c r="M15" i="4"/>
  <c r="M16" i="4"/>
  <c r="M10" i="4"/>
  <c r="M17" i="4"/>
  <c r="M18" i="4"/>
  <c r="M19" i="4"/>
  <c r="M20" i="4"/>
  <c r="M21" i="4"/>
  <c r="M22" i="4"/>
  <c r="M23" i="4"/>
  <c r="M26" i="4"/>
  <c r="M27" i="4"/>
  <c r="M29" i="4"/>
  <c r="M30" i="4"/>
  <c r="M32" i="4"/>
  <c r="M33" i="4"/>
  <c r="M34" i="4"/>
  <c r="M35" i="4"/>
  <c r="M36" i="4"/>
  <c r="M37" i="4"/>
  <c r="M38" i="4"/>
  <c r="M39" i="4"/>
  <c r="M40" i="4"/>
  <c r="M41" i="4"/>
  <c r="M44" i="4"/>
  <c r="M45" i="4"/>
  <c r="M48" i="4"/>
  <c r="M49" i="4"/>
  <c r="M50" i="4"/>
  <c r="M52" i="4"/>
  <c r="M53" i="4"/>
  <c r="M82" i="4"/>
  <c r="M54" i="4"/>
  <c r="M58" i="4"/>
  <c r="M60" i="4"/>
  <c r="M7" i="4"/>
  <c r="M83" i="4" s="1"/>
  <c r="M84" i="4" s="1"/>
  <c r="K8" i="4"/>
  <c r="K9" i="4"/>
  <c r="K11" i="4"/>
  <c r="K12" i="4"/>
  <c r="K13" i="4"/>
  <c r="K14" i="4"/>
  <c r="K15" i="4"/>
  <c r="K16" i="4"/>
  <c r="K10" i="4"/>
  <c r="K17" i="4"/>
  <c r="K18" i="4"/>
  <c r="K19" i="4"/>
  <c r="K20" i="4"/>
  <c r="K21" i="4"/>
  <c r="K22" i="4"/>
  <c r="K23" i="4"/>
  <c r="K26" i="4"/>
  <c r="K27" i="4"/>
  <c r="K29" i="4"/>
  <c r="K30" i="4"/>
  <c r="K32" i="4"/>
  <c r="K33" i="4"/>
  <c r="K34" i="4"/>
  <c r="K35" i="4"/>
  <c r="K36" i="4"/>
  <c r="K37" i="4"/>
  <c r="K38" i="4"/>
  <c r="K39" i="4"/>
  <c r="K40" i="4"/>
  <c r="K41" i="4"/>
  <c r="K44" i="4"/>
  <c r="K45" i="4"/>
  <c r="K48" i="4"/>
  <c r="K49" i="4"/>
  <c r="K50" i="4"/>
  <c r="K52" i="4"/>
  <c r="K53" i="4"/>
  <c r="K82" i="4"/>
  <c r="K54" i="4"/>
  <c r="K58" i="4"/>
  <c r="K60" i="4"/>
  <c r="I8" i="4"/>
  <c r="I9" i="4"/>
  <c r="I11" i="4"/>
  <c r="I12" i="4"/>
  <c r="I13" i="4"/>
  <c r="I14" i="4"/>
  <c r="I15" i="4"/>
  <c r="I16" i="4"/>
  <c r="I10" i="4"/>
  <c r="I17" i="4"/>
  <c r="I18" i="4"/>
  <c r="I19" i="4"/>
  <c r="I20" i="4"/>
  <c r="I21" i="4"/>
  <c r="I22" i="4"/>
  <c r="I23" i="4"/>
  <c r="I26" i="4"/>
  <c r="I27" i="4"/>
  <c r="I29" i="4"/>
  <c r="I30" i="4"/>
  <c r="I32" i="4"/>
  <c r="I33" i="4"/>
  <c r="I34" i="4"/>
  <c r="I35" i="4"/>
  <c r="I36" i="4"/>
  <c r="I37" i="4"/>
  <c r="I38" i="4"/>
  <c r="I39" i="4"/>
  <c r="I40" i="4"/>
  <c r="I41" i="4"/>
  <c r="I44" i="4"/>
  <c r="I45" i="4"/>
  <c r="I48" i="4"/>
  <c r="I49" i="4"/>
  <c r="I50" i="4"/>
  <c r="I52" i="4"/>
  <c r="I53" i="4"/>
  <c r="I82" i="4"/>
  <c r="I54" i="4"/>
  <c r="I58" i="4"/>
  <c r="I60" i="4"/>
  <c r="I7" i="4"/>
  <c r="G8" i="4"/>
  <c r="G9" i="4"/>
  <c r="G11" i="4"/>
  <c r="G12" i="4"/>
  <c r="G13" i="4"/>
  <c r="G14" i="4"/>
  <c r="G15" i="4"/>
  <c r="G16" i="4"/>
  <c r="G10" i="4"/>
  <c r="G17" i="4"/>
  <c r="G18" i="4"/>
  <c r="G19" i="4"/>
  <c r="G20" i="4"/>
  <c r="G21" i="4"/>
  <c r="G22" i="4"/>
  <c r="G23" i="4"/>
  <c r="G26" i="4"/>
  <c r="G27" i="4"/>
  <c r="G29" i="4"/>
  <c r="G30" i="4"/>
  <c r="G32" i="4"/>
  <c r="G33" i="4"/>
  <c r="G34" i="4"/>
  <c r="G35" i="4"/>
  <c r="G36" i="4"/>
  <c r="G37" i="4"/>
  <c r="G38" i="4"/>
  <c r="G39" i="4"/>
  <c r="G40" i="4"/>
  <c r="G41" i="4"/>
  <c r="G44" i="4"/>
  <c r="G45" i="4"/>
  <c r="G48" i="4"/>
  <c r="G49" i="4"/>
  <c r="G50" i="4"/>
  <c r="G52" i="4"/>
  <c r="G53" i="4"/>
  <c r="G82" i="4"/>
  <c r="G54" i="4"/>
  <c r="G58" i="4"/>
  <c r="G60" i="4"/>
  <c r="E40" i="4"/>
  <c r="E41" i="4"/>
  <c r="E44" i="4"/>
  <c r="E45" i="4"/>
  <c r="E48" i="4"/>
  <c r="E49" i="4"/>
  <c r="E50" i="4"/>
  <c r="E52" i="4"/>
  <c r="E53" i="4"/>
  <c r="E82" i="4"/>
  <c r="E54" i="4"/>
  <c r="E58" i="4"/>
  <c r="E60" i="4"/>
  <c r="E8" i="4"/>
  <c r="E9" i="4"/>
  <c r="E11" i="4"/>
  <c r="E12" i="4"/>
  <c r="E13" i="4"/>
  <c r="E14" i="4"/>
  <c r="E15" i="4"/>
  <c r="E16" i="4"/>
  <c r="E10" i="4"/>
  <c r="E17" i="4"/>
  <c r="E18" i="4"/>
  <c r="E19" i="4"/>
  <c r="E20" i="4"/>
  <c r="E21" i="4"/>
  <c r="E22" i="4"/>
  <c r="E23" i="4"/>
  <c r="E26" i="4"/>
  <c r="E27" i="4"/>
  <c r="E29" i="4"/>
  <c r="E30" i="4"/>
  <c r="E32" i="4"/>
  <c r="E33" i="4"/>
  <c r="E34" i="4"/>
  <c r="E35" i="4"/>
  <c r="E36" i="4"/>
  <c r="E37" i="4"/>
  <c r="E38" i="4"/>
  <c r="E39" i="4"/>
  <c r="E7" i="4"/>
  <c r="E83" i="4" l="1"/>
  <c r="E84" i="4" s="1"/>
  <c r="I83" i="4"/>
  <c r="I84" i="4" s="1"/>
  <c r="G7" i="4"/>
  <c r="G83" i="4" s="1"/>
  <c r="G84" i="4" s="1"/>
  <c r="K7" i="4"/>
  <c r="K83" i="4" s="1"/>
  <c r="K84" i="4" s="1"/>
  <c r="O7" i="4"/>
  <c r="O83" i="4" s="1"/>
  <c r="O84" i="4" s="1"/>
  <c r="Q7" i="4"/>
  <c r="Q83" i="4" s="1"/>
  <c r="Q84" i="4" s="1"/>
  <c r="S7" i="4"/>
  <c r="S83" i="4" s="1"/>
  <c r="S84" i="4" s="1"/>
  <c r="U7" i="4"/>
  <c r="U83" i="4" s="1"/>
  <c r="U84" i="4" s="1"/>
  <c r="W7" i="4"/>
  <c r="W83" i="4" s="1"/>
  <c r="W84" i="4" s="1"/>
  <c r="Y7" i="4"/>
  <c r="Y83" i="4" s="1"/>
  <c r="Y84" i="4" s="1"/>
  <c r="E92" i="4" l="1"/>
  <c r="E91" i="4"/>
  <c r="E90" i="4"/>
  <c r="E89" i="4"/>
  <c r="E88" i="4"/>
  <c r="E87" i="4"/>
  <c r="E86" i="4"/>
  <c r="E85" i="4"/>
  <c r="U86" i="3"/>
  <c r="S86" i="3"/>
  <c r="Q86" i="3"/>
  <c r="O86" i="3"/>
  <c r="M86" i="3"/>
  <c r="I86" i="3"/>
  <c r="G86" i="3"/>
  <c r="E86" i="3"/>
  <c r="U44" i="3"/>
  <c r="Q44" i="3"/>
  <c r="O44" i="3"/>
  <c r="M44" i="3"/>
  <c r="K44" i="3"/>
  <c r="I44" i="3"/>
  <c r="G44" i="3"/>
  <c r="E44" i="3"/>
  <c r="U43" i="3"/>
  <c r="S43" i="3"/>
  <c r="Q43" i="3"/>
  <c r="O43" i="3"/>
  <c r="M43" i="3"/>
  <c r="K43" i="3"/>
  <c r="I43" i="3"/>
  <c r="G43" i="3"/>
  <c r="E43" i="3"/>
  <c r="U42" i="3"/>
  <c r="S42" i="3"/>
  <c r="Q42" i="3"/>
  <c r="O42" i="3"/>
  <c r="M42" i="3"/>
  <c r="K42" i="3"/>
  <c r="I42" i="3"/>
  <c r="G42" i="3"/>
  <c r="E42" i="3"/>
  <c r="U41" i="3"/>
  <c r="S41" i="3"/>
  <c r="Q41" i="3"/>
  <c r="O41" i="3"/>
  <c r="M41" i="3"/>
  <c r="K41" i="3"/>
  <c r="I41" i="3"/>
  <c r="G41" i="3"/>
  <c r="E41" i="3"/>
  <c r="U40" i="3"/>
  <c r="S40" i="3"/>
  <c r="Q40" i="3"/>
  <c r="O40" i="3"/>
  <c r="M40" i="3"/>
  <c r="K40" i="3"/>
  <c r="I40" i="3"/>
  <c r="G40" i="3"/>
  <c r="E40" i="3"/>
  <c r="U39" i="3"/>
  <c r="S39" i="3"/>
  <c r="Q39" i="3"/>
  <c r="O39" i="3"/>
  <c r="M39" i="3"/>
  <c r="K39" i="3"/>
  <c r="I39" i="3"/>
  <c r="G39" i="3"/>
  <c r="E39" i="3"/>
  <c r="U38" i="3"/>
  <c r="S38" i="3"/>
  <c r="Q38" i="3"/>
  <c r="O38" i="3"/>
  <c r="M38" i="3"/>
  <c r="K38" i="3"/>
  <c r="I38" i="3"/>
  <c r="G38" i="3"/>
  <c r="E38" i="3"/>
  <c r="U37" i="3"/>
  <c r="S37" i="3"/>
  <c r="Q37" i="3"/>
  <c r="O37" i="3"/>
  <c r="M37" i="3"/>
  <c r="K37" i="3"/>
  <c r="I37" i="3"/>
  <c r="G37" i="3"/>
  <c r="E37" i="3"/>
  <c r="U36" i="3"/>
  <c r="S36" i="3"/>
  <c r="Q36" i="3"/>
  <c r="O36" i="3"/>
  <c r="M36" i="3"/>
  <c r="K36" i="3"/>
  <c r="I36" i="3"/>
  <c r="G36" i="3"/>
  <c r="E36" i="3"/>
  <c r="U35" i="3"/>
  <c r="S35" i="3"/>
  <c r="Q35" i="3"/>
  <c r="O35" i="3"/>
  <c r="M35" i="3"/>
  <c r="K35" i="3"/>
  <c r="I35" i="3"/>
  <c r="G35" i="3"/>
  <c r="E35" i="3"/>
  <c r="U34" i="3"/>
  <c r="S34" i="3"/>
  <c r="Q34" i="3"/>
  <c r="O34" i="3"/>
  <c r="M34" i="3"/>
  <c r="K34" i="3"/>
  <c r="I34" i="3"/>
  <c r="G34" i="3"/>
  <c r="E34" i="3"/>
  <c r="U33" i="3"/>
  <c r="S33" i="3"/>
  <c r="Q33" i="3"/>
  <c r="O33" i="3"/>
  <c r="M33" i="3"/>
  <c r="K33" i="3"/>
  <c r="I33" i="3"/>
  <c r="G33" i="3"/>
  <c r="E33" i="3"/>
  <c r="U32" i="3"/>
  <c r="S32" i="3"/>
  <c r="Q32" i="3"/>
  <c r="O32" i="3"/>
  <c r="M32" i="3"/>
  <c r="K32" i="3"/>
  <c r="I32" i="3"/>
  <c r="G32" i="3"/>
  <c r="E32" i="3"/>
  <c r="U31" i="3"/>
  <c r="S31" i="3"/>
  <c r="Q31" i="3"/>
  <c r="O31" i="3"/>
  <c r="M31" i="3"/>
  <c r="K31" i="3"/>
  <c r="I31" i="3"/>
  <c r="G31" i="3"/>
  <c r="E31" i="3"/>
  <c r="U30" i="3"/>
  <c r="S30" i="3"/>
  <c r="Q30" i="3"/>
  <c r="O30" i="3"/>
  <c r="M30" i="3"/>
  <c r="K30" i="3"/>
  <c r="I30" i="3"/>
  <c r="G30" i="3"/>
  <c r="E30" i="3"/>
  <c r="U29" i="3"/>
  <c r="S29" i="3"/>
  <c r="Q29" i="3"/>
  <c r="O29" i="3"/>
  <c r="M29" i="3"/>
  <c r="K29" i="3"/>
  <c r="I29" i="3"/>
  <c r="G29" i="3"/>
  <c r="E29" i="3"/>
  <c r="U28" i="3"/>
  <c r="S28" i="3"/>
  <c r="Q28" i="3"/>
  <c r="O28" i="3"/>
  <c r="M28" i="3"/>
  <c r="K28" i="3"/>
  <c r="I28" i="3"/>
  <c r="G28" i="3"/>
  <c r="E28" i="3"/>
  <c r="U27" i="3"/>
  <c r="S27" i="3"/>
  <c r="Q27" i="3"/>
  <c r="O27" i="3"/>
  <c r="M27" i="3"/>
  <c r="K27" i="3"/>
  <c r="I27" i="3"/>
  <c r="G27" i="3"/>
  <c r="E27" i="3"/>
  <c r="U26" i="3"/>
  <c r="S26" i="3"/>
  <c r="Q26" i="3"/>
  <c r="O26" i="3"/>
  <c r="M26" i="3"/>
  <c r="K26" i="3"/>
  <c r="I26" i="3"/>
  <c r="G26" i="3"/>
  <c r="E26" i="3"/>
  <c r="U25" i="3"/>
  <c r="S25" i="3"/>
  <c r="Q25" i="3"/>
  <c r="O25" i="3"/>
  <c r="M25" i="3"/>
  <c r="K25" i="3"/>
  <c r="I25" i="3"/>
  <c r="G25" i="3"/>
  <c r="E25" i="3"/>
  <c r="U24" i="3"/>
  <c r="S24" i="3"/>
  <c r="Q24" i="3"/>
  <c r="O24" i="3"/>
  <c r="M24" i="3"/>
  <c r="K24" i="3"/>
  <c r="I24" i="3"/>
  <c r="G24" i="3"/>
  <c r="E24" i="3"/>
  <c r="U23" i="3"/>
  <c r="S23" i="3"/>
  <c r="Q23" i="3"/>
  <c r="O23" i="3"/>
  <c r="M23" i="3"/>
  <c r="K23" i="3"/>
  <c r="I23" i="3"/>
  <c r="G23" i="3"/>
  <c r="E23" i="3"/>
  <c r="U22" i="3"/>
  <c r="S22" i="3"/>
  <c r="Q22" i="3"/>
  <c r="O22" i="3"/>
  <c r="M22" i="3"/>
  <c r="K22" i="3"/>
  <c r="I22" i="3"/>
  <c r="G22" i="3"/>
  <c r="E22" i="3"/>
  <c r="U21" i="3"/>
  <c r="S21" i="3"/>
  <c r="Q21" i="3"/>
  <c r="O21" i="3"/>
  <c r="M21" i="3"/>
  <c r="K21" i="3"/>
  <c r="I21" i="3"/>
  <c r="G21" i="3"/>
  <c r="E21" i="3"/>
  <c r="U20" i="3"/>
  <c r="S20" i="3"/>
  <c r="Q20" i="3"/>
  <c r="O20" i="3"/>
  <c r="M20" i="3"/>
  <c r="K20" i="3"/>
  <c r="I20" i="3"/>
  <c r="G20" i="3"/>
  <c r="E20" i="3"/>
  <c r="U19" i="3"/>
  <c r="S19" i="3"/>
  <c r="Q19" i="3"/>
  <c r="O19" i="3"/>
  <c r="M19" i="3"/>
  <c r="K19" i="3"/>
  <c r="I19" i="3"/>
  <c r="G19" i="3"/>
  <c r="E19" i="3"/>
  <c r="U18" i="3"/>
  <c r="S18" i="3"/>
  <c r="Q18" i="3"/>
  <c r="O18" i="3"/>
  <c r="M18" i="3"/>
  <c r="K18" i="3"/>
  <c r="I18" i="3"/>
  <c r="G18" i="3"/>
  <c r="E18" i="3"/>
  <c r="U17" i="3"/>
  <c r="S17" i="3"/>
  <c r="Q17" i="3"/>
  <c r="O17" i="3"/>
  <c r="M17" i="3"/>
  <c r="K17" i="3"/>
  <c r="I17" i="3"/>
  <c r="G17" i="3"/>
  <c r="E17" i="3"/>
  <c r="U16" i="3"/>
  <c r="S16" i="3"/>
  <c r="Q16" i="3"/>
  <c r="O16" i="3"/>
  <c r="M16" i="3"/>
  <c r="K16" i="3"/>
  <c r="I16" i="3"/>
  <c r="G16" i="3"/>
  <c r="E16" i="3"/>
  <c r="U15" i="3"/>
  <c r="S15" i="3"/>
  <c r="Q15" i="3"/>
  <c r="O15" i="3"/>
  <c r="M15" i="3"/>
  <c r="K15" i="3"/>
  <c r="I15" i="3"/>
  <c r="G15" i="3"/>
  <c r="E15" i="3"/>
  <c r="U14" i="3"/>
  <c r="S14" i="3"/>
  <c r="Q14" i="3"/>
  <c r="O14" i="3"/>
  <c r="M14" i="3"/>
  <c r="K14" i="3"/>
  <c r="I14" i="3"/>
  <c r="G14" i="3"/>
  <c r="E14" i="3"/>
  <c r="U13" i="3"/>
  <c r="S13" i="3"/>
  <c r="Q13" i="3"/>
  <c r="O13" i="3"/>
  <c r="M13" i="3"/>
  <c r="K13" i="3"/>
  <c r="I13" i="3"/>
  <c r="G13" i="3"/>
  <c r="E13" i="3"/>
  <c r="U12" i="3"/>
  <c r="S12" i="3"/>
  <c r="Q12" i="3"/>
  <c r="O12" i="3"/>
  <c r="M12" i="3"/>
  <c r="K12" i="3"/>
  <c r="I12" i="3"/>
  <c r="G12" i="3"/>
  <c r="E12" i="3"/>
  <c r="U11" i="3"/>
  <c r="S11" i="3"/>
  <c r="Q11" i="3"/>
  <c r="O11" i="3"/>
  <c r="M11" i="3"/>
  <c r="K11" i="3"/>
  <c r="I11" i="3"/>
  <c r="G11" i="3"/>
  <c r="E11" i="3"/>
  <c r="U10" i="3"/>
  <c r="S10" i="3"/>
  <c r="Q10" i="3"/>
  <c r="O10" i="3"/>
  <c r="M10" i="3"/>
  <c r="K10" i="3"/>
  <c r="I10" i="3"/>
  <c r="G10" i="3"/>
  <c r="E10" i="3"/>
  <c r="U9" i="3"/>
  <c r="S9" i="3"/>
  <c r="Q9" i="3"/>
  <c r="O9" i="3"/>
  <c r="M9" i="3"/>
  <c r="K9" i="3"/>
  <c r="I9" i="3"/>
  <c r="G9" i="3"/>
  <c r="E9" i="3"/>
  <c r="U8" i="3"/>
  <c r="S8" i="3"/>
  <c r="Q8" i="3"/>
  <c r="O8" i="3"/>
  <c r="M8" i="3"/>
  <c r="K8" i="3"/>
  <c r="I8" i="3"/>
  <c r="G8" i="3"/>
  <c r="E8" i="3"/>
  <c r="U7" i="3"/>
  <c r="S7" i="3"/>
  <c r="Q7" i="3"/>
  <c r="O7" i="3"/>
  <c r="M7" i="3"/>
  <c r="K7" i="3"/>
  <c r="I7" i="3"/>
  <c r="G7" i="3"/>
  <c r="E7" i="3"/>
  <c r="S87" i="3" l="1"/>
  <c r="S88" i="3" s="1"/>
  <c r="K87" i="3"/>
  <c r="K88" i="3" s="1"/>
  <c r="M87" i="3"/>
  <c r="M88" i="3" s="1"/>
  <c r="G87" i="3"/>
  <c r="G88" i="3" s="1"/>
  <c r="O87" i="3"/>
  <c r="O88" i="3" s="1"/>
  <c r="U87" i="3"/>
  <c r="I87" i="3"/>
  <c r="Q87" i="3"/>
  <c r="E87" i="3"/>
  <c r="E88" i="3" s="1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7" i="2"/>
  <c r="I88" i="3" l="1"/>
  <c r="Q88" i="3"/>
  <c r="I87" i="2"/>
  <c r="I88" i="2" s="1"/>
  <c r="Q7" i="11"/>
  <c r="Q23" i="11" s="1"/>
  <c r="Q24" i="11" s="1"/>
  <c r="O7" i="11"/>
  <c r="O23" i="11" s="1"/>
  <c r="O24" i="11" s="1"/>
  <c r="I7" i="11"/>
  <c r="I23" i="11" s="1"/>
  <c r="I24" i="11" s="1"/>
  <c r="G7" i="11"/>
  <c r="G23" i="11" s="1"/>
  <c r="G24" i="11" s="1"/>
  <c r="W7" i="10"/>
  <c r="W25" i="10" s="1"/>
  <c r="W26" i="10" s="1"/>
  <c r="U7" i="10"/>
  <c r="U25" i="10" s="1"/>
  <c r="U26" i="10" s="1"/>
  <c r="S7" i="10"/>
  <c r="S25" i="10" s="1"/>
  <c r="S26" i="10" s="1"/>
  <c r="G7" i="10"/>
  <c r="G25" i="10" s="1"/>
  <c r="G26" i="10" s="1"/>
  <c r="E7" i="10"/>
  <c r="E25" i="10" s="1"/>
  <c r="E26" i="10" s="1"/>
  <c r="U112" i="8"/>
  <c r="S112" i="8"/>
  <c r="Q112" i="8"/>
  <c r="U44" i="8"/>
  <c r="S44" i="8"/>
  <c r="Q44" i="8"/>
  <c r="O44" i="8"/>
  <c r="K44" i="8"/>
  <c r="G44" i="8"/>
  <c r="E44" i="8"/>
  <c r="U41" i="8"/>
  <c r="S41" i="8"/>
  <c r="Q41" i="8"/>
  <c r="O41" i="8"/>
  <c r="K41" i="8"/>
  <c r="G41" i="8"/>
  <c r="E41" i="8"/>
  <c r="U40" i="8"/>
  <c r="S40" i="8"/>
  <c r="Q40" i="8"/>
  <c r="O40" i="8"/>
  <c r="K40" i="8"/>
  <c r="G40" i="8"/>
  <c r="E40" i="8"/>
  <c r="U39" i="8"/>
  <c r="S39" i="8"/>
  <c r="Q39" i="8"/>
  <c r="O39" i="8"/>
  <c r="K39" i="8"/>
  <c r="G39" i="8"/>
  <c r="E39" i="8"/>
  <c r="U38" i="8"/>
  <c r="S38" i="8"/>
  <c r="Q38" i="8"/>
  <c r="O38" i="8"/>
  <c r="K38" i="8"/>
  <c r="G38" i="8"/>
  <c r="E38" i="8"/>
  <c r="U37" i="8"/>
  <c r="S37" i="8"/>
  <c r="Q37" i="8"/>
  <c r="O37" i="8"/>
  <c r="K37" i="8"/>
  <c r="G37" i="8"/>
  <c r="E37" i="8"/>
  <c r="U36" i="8"/>
  <c r="S36" i="8"/>
  <c r="Q36" i="8"/>
  <c r="O36" i="8"/>
  <c r="K36" i="8"/>
  <c r="G36" i="8"/>
  <c r="E36" i="8"/>
  <c r="U35" i="8"/>
  <c r="S35" i="8"/>
  <c r="Q35" i="8"/>
  <c r="O35" i="8"/>
  <c r="K35" i="8"/>
  <c r="G35" i="8"/>
  <c r="E35" i="8"/>
  <c r="U34" i="8"/>
  <c r="S34" i="8"/>
  <c r="Q34" i="8"/>
  <c r="O34" i="8"/>
  <c r="K34" i="8"/>
  <c r="G34" i="8"/>
  <c r="E34" i="8"/>
  <c r="U33" i="8"/>
  <c r="S33" i="8"/>
  <c r="Q33" i="8"/>
  <c r="O33" i="8"/>
  <c r="K33" i="8"/>
  <c r="G33" i="8"/>
  <c r="E33" i="8"/>
  <c r="U32" i="8"/>
  <c r="S32" i="8"/>
  <c r="Q32" i="8"/>
  <c r="O32" i="8"/>
  <c r="K32" i="8"/>
  <c r="G32" i="8"/>
  <c r="E32" i="8"/>
  <c r="U31" i="8"/>
  <c r="S31" i="8"/>
  <c r="Q31" i="8"/>
  <c r="O31" i="8"/>
  <c r="K31" i="8"/>
  <c r="G31" i="8"/>
  <c r="E31" i="8"/>
  <c r="U30" i="8"/>
  <c r="S30" i="8"/>
  <c r="Q30" i="8"/>
  <c r="O30" i="8"/>
  <c r="K30" i="8"/>
  <c r="G30" i="8"/>
  <c r="E30" i="8"/>
  <c r="U29" i="8"/>
  <c r="S29" i="8"/>
  <c r="Q29" i="8"/>
  <c r="O29" i="8"/>
  <c r="K29" i="8"/>
  <c r="G29" i="8"/>
  <c r="E29" i="8"/>
  <c r="U28" i="8"/>
  <c r="S28" i="8"/>
  <c r="Q28" i="8"/>
  <c r="O28" i="8"/>
  <c r="K28" i="8"/>
  <c r="G28" i="8"/>
  <c r="E28" i="8"/>
  <c r="U27" i="8"/>
  <c r="S27" i="8"/>
  <c r="Q27" i="8"/>
  <c r="O27" i="8"/>
  <c r="K27" i="8"/>
  <c r="G27" i="8"/>
  <c r="E27" i="8"/>
  <c r="U26" i="8"/>
  <c r="S26" i="8"/>
  <c r="Q26" i="8"/>
  <c r="O26" i="8"/>
  <c r="K26" i="8"/>
  <c r="G26" i="8"/>
  <c r="E26" i="8"/>
  <c r="U25" i="8"/>
  <c r="S25" i="8"/>
  <c r="Q25" i="8"/>
  <c r="O25" i="8"/>
  <c r="K25" i="8"/>
  <c r="G25" i="8"/>
  <c r="E25" i="8"/>
  <c r="U24" i="8"/>
  <c r="S24" i="8"/>
  <c r="Q24" i="8"/>
  <c r="O24" i="8"/>
  <c r="K24" i="8"/>
  <c r="G24" i="8"/>
  <c r="E24" i="8"/>
  <c r="U23" i="8"/>
  <c r="S23" i="8"/>
  <c r="Q23" i="8"/>
  <c r="O23" i="8"/>
  <c r="K23" i="8"/>
  <c r="G23" i="8"/>
  <c r="E23" i="8"/>
  <c r="U22" i="8"/>
  <c r="S22" i="8"/>
  <c r="Q22" i="8"/>
  <c r="O22" i="8"/>
  <c r="K22" i="8"/>
  <c r="G22" i="8"/>
  <c r="E22" i="8"/>
  <c r="U21" i="8"/>
  <c r="S21" i="8"/>
  <c r="Q21" i="8"/>
  <c r="O21" i="8"/>
  <c r="K21" i="8"/>
  <c r="G21" i="8"/>
  <c r="E21" i="8"/>
  <c r="U20" i="8"/>
  <c r="S20" i="8"/>
  <c r="Q20" i="8"/>
  <c r="O20" i="8"/>
  <c r="K20" i="8"/>
  <c r="G20" i="8"/>
  <c r="E20" i="8"/>
  <c r="U19" i="8"/>
  <c r="S19" i="8"/>
  <c r="Q19" i="8"/>
  <c r="O19" i="8"/>
  <c r="K19" i="8"/>
  <c r="G19" i="8"/>
  <c r="E19" i="8"/>
  <c r="U18" i="8"/>
  <c r="S18" i="8"/>
  <c r="Q18" i="8"/>
  <c r="O18" i="8"/>
  <c r="K18" i="8"/>
  <c r="G18" i="8"/>
  <c r="E18" i="8"/>
  <c r="U17" i="8"/>
  <c r="S17" i="8"/>
  <c r="Q17" i="8"/>
  <c r="O17" i="8"/>
  <c r="K17" i="8"/>
  <c r="G17" i="8"/>
  <c r="E17" i="8"/>
  <c r="U16" i="8"/>
  <c r="S16" i="8"/>
  <c r="Q16" i="8"/>
  <c r="O16" i="8"/>
  <c r="K16" i="8"/>
  <c r="G16" i="8"/>
  <c r="E16" i="8"/>
  <c r="U15" i="8"/>
  <c r="S15" i="8"/>
  <c r="Q15" i="8"/>
  <c r="O15" i="8"/>
  <c r="K15" i="8"/>
  <c r="G15" i="8"/>
  <c r="E15" i="8"/>
  <c r="U14" i="8"/>
  <c r="S14" i="8"/>
  <c r="Q14" i="8"/>
  <c r="O14" i="8"/>
  <c r="K14" i="8"/>
  <c r="G14" i="8"/>
  <c r="E14" i="8"/>
  <c r="U13" i="8"/>
  <c r="S13" i="8"/>
  <c r="Q13" i="8"/>
  <c r="O13" i="8"/>
  <c r="K13" i="8"/>
  <c r="G13" i="8"/>
  <c r="E13" i="8"/>
  <c r="U12" i="8"/>
  <c r="S12" i="8"/>
  <c r="Q12" i="8"/>
  <c r="O12" i="8"/>
  <c r="K12" i="8"/>
  <c r="G12" i="8"/>
  <c r="E12" i="8"/>
  <c r="U11" i="8"/>
  <c r="S11" i="8"/>
  <c r="Q11" i="8"/>
  <c r="O11" i="8"/>
  <c r="K11" i="8"/>
  <c r="G11" i="8"/>
  <c r="E11" i="8"/>
  <c r="U10" i="8"/>
  <c r="S10" i="8"/>
  <c r="Q10" i="8"/>
  <c r="O10" i="8"/>
  <c r="K10" i="8"/>
  <c r="G10" i="8"/>
  <c r="E10" i="8"/>
  <c r="U9" i="8"/>
  <c r="S9" i="8"/>
  <c r="Q9" i="8"/>
  <c r="O9" i="8"/>
  <c r="K9" i="8"/>
  <c r="G9" i="8"/>
  <c r="E9" i="8"/>
  <c r="U8" i="8"/>
  <c r="S8" i="8"/>
  <c r="Q8" i="8"/>
  <c r="O8" i="8"/>
  <c r="K8" i="8"/>
  <c r="G8" i="8"/>
  <c r="E8" i="8"/>
  <c r="E58" i="8" s="1"/>
  <c r="E59" i="8" s="1"/>
  <c r="U7" i="8"/>
  <c r="S7" i="8"/>
  <c r="Q7" i="8"/>
  <c r="Q58" i="8" s="1"/>
  <c r="Q59" i="8" s="1"/>
  <c r="O7" i="8"/>
  <c r="O58" i="8" s="1"/>
  <c r="O59" i="8" s="1"/>
  <c r="K7" i="8"/>
  <c r="G7" i="8"/>
  <c r="U89" i="6"/>
  <c r="S89" i="6"/>
  <c r="Q89" i="6"/>
  <c r="U46" i="2"/>
  <c r="S46" i="2"/>
  <c r="Q46" i="2"/>
  <c r="O46" i="2"/>
  <c r="M46" i="2"/>
  <c r="K46" i="2"/>
  <c r="U45" i="2"/>
  <c r="S45" i="2"/>
  <c r="Q45" i="2"/>
  <c r="O45" i="2"/>
  <c r="M45" i="2"/>
  <c r="K45" i="2"/>
  <c r="U44" i="2"/>
  <c r="S44" i="2"/>
  <c r="Q44" i="2"/>
  <c r="O44" i="2"/>
  <c r="M44" i="2"/>
  <c r="K44" i="2"/>
  <c r="U43" i="2"/>
  <c r="S43" i="2"/>
  <c r="Q43" i="2"/>
  <c r="O43" i="2"/>
  <c r="M43" i="2"/>
  <c r="K43" i="2"/>
  <c r="U42" i="2"/>
  <c r="S42" i="2"/>
  <c r="Q42" i="2"/>
  <c r="O42" i="2"/>
  <c r="M42" i="2"/>
  <c r="K42" i="2"/>
  <c r="U41" i="2"/>
  <c r="S41" i="2"/>
  <c r="Q41" i="2"/>
  <c r="O41" i="2"/>
  <c r="M41" i="2"/>
  <c r="K41" i="2"/>
  <c r="U40" i="2"/>
  <c r="S40" i="2"/>
  <c r="Q40" i="2"/>
  <c r="O40" i="2"/>
  <c r="M40" i="2"/>
  <c r="K40" i="2"/>
  <c r="U39" i="2"/>
  <c r="S39" i="2"/>
  <c r="Q39" i="2"/>
  <c r="O39" i="2"/>
  <c r="M39" i="2"/>
  <c r="K39" i="2"/>
  <c r="U38" i="2"/>
  <c r="S38" i="2"/>
  <c r="Q38" i="2"/>
  <c r="O38" i="2"/>
  <c r="M38" i="2"/>
  <c r="K38" i="2"/>
  <c r="U37" i="2"/>
  <c r="S37" i="2"/>
  <c r="Q37" i="2"/>
  <c r="O37" i="2"/>
  <c r="M37" i="2"/>
  <c r="K37" i="2"/>
  <c r="U36" i="2"/>
  <c r="S36" i="2"/>
  <c r="Q36" i="2"/>
  <c r="O36" i="2"/>
  <c r="M36" i="2"/>
  <c r="K36" i="2"/>
  <c r="U35" i="2"/>
  <c r="S35" i="2"/>
  <c r="Q35" i="2"/>
  <c r="O35" i="2"/>
  <c r="M35" i="2"/>
  <c r="K35" i="2"/>
  <c r="U34" i="2"/>
  <c r="S34" i="2"/>
  <c r="Q34" i="2"/>
  <c r="O34" i="2"/>
  <c r="M34" i="2"/>
  <c r="K34" i="2"/>
  <c r="U33" i="2"/>
  <c r="S33" i="2"/>
  <c r="Q33" i="2"/>
  <c r="O33" i="2"/>
  <c r="M33" i="2"/>
  <c r="K33" i="2"/>
  <c r="U32" i="2"/>
  <c r="S32" i="2"/>
  <c r="Q32" i="2"/>
  <c r="O32" i="2"/>
  <c r="M32" i="2"/>
  <c r="K32" i="2"/>
  <c r="U31" i="2"/>
  <c r="S31" i="2"/>
  <c r="Q31" i="2"/>
  <c r="O31" i="2"/>
  <c r="M31" i="2"/>
  <c r="K31" i="2"/>
  <c r="U30" i="2"/>
  <c r="S30" i="2"/>
  <c r="Q30" i="2"/>
  <c r="O30" i="2"/>
  <c r="M30" i="2"/>
  <c r="K30" i="2"/>
  <c r="U29" i="2"/>
  <c r="S29" i="2"/>
  <c r="Q29" i="2"/>
  <c r="O29" i="2"/>
  <c r="M29" i="2"/>
  <c r="K29" i="2"/>
  <c r="U28" i="2"/>
  <c r="S28" i="2"/>
  <c r="Q28" i="2"/>
  <c r="O28" i="2"/>
  <c r="M28" i="2"/>
  <c r="K28" i="2"/>
  <c r="U27" i="2"/>
  <c r="S27" i="2"/>
  <c r="Q27" i="2"/>
  <c r="O27" i="2"/>
  <c r="M27" i="2"/>
  <c r="K27" i="2"/>
  <c r="U26" i="2"/>
  <c r="S26" i="2"/>
  <c r="Q26" i="2"/>
  <c r="O26" i="2"/>
  <c r="M26" i="2"/>
  <c r="K26" i="2"/>
  <c r="U25" i="2"/>
  <c r="S25" i="2"/>
  <c r="Q25" i="2"/>
  <c r="O25" i="2"/>
  <c r="M25" i="2"/>
  <c r="K25" i="2"/>
  <c r="U24" i="2"/>
  <c r="S24" i="2"/>
  <c r="Q24" i="2"/>
  <c r="O24" i="2"/>
  <c r="M24" i="2"/>
  <c r="K24" i="2"/>
  <c r="U23" i="2"/>
  <c r="S23" i="2"/>
  <c r="Q23" i="2"/>
  <c r="O23" i="2"/>
  <c r="M23" i="2"/>
  <c r="K23" i="2"/>
  <c r="U22" i="2"/>
  <c r="S22" i="2"/>
  <c r="Q22" i="2"/>
  <c r="O22" i="2"/>
  <c r="M22" i="2"/>
  <c r="K22" i="2"/>
  <c r="U21" i="2"/>
  <c r="S21" i="2"/>
  <c r="Q21" i="2"/>
  <c r="O21" i="2"/>
  <c r="M21" i="2"/>
  <c r="K21" i="2"/>
  <c r="U20" i="2"/>
  <c r="S20" i="2"/>
  <c r="Q20" i="2"/>
  <c r="O20" i="2"/>
  <c r="M20" i="2"/>
  <c r="K20" i="2"/>
  <c r="U19" i="2"/>
  <c r="S19" i="2"/>
  <c r="Q19" i="2"/>
  <c r="O19" i="2"/>
  <c r="M19" i="2"/>
  <c r="K19" i="2"/>
  <c r="U18" i="2"/>
  <c r="S18" i="2"/>
  <c r="Q18" i="2"/>
  <c r="O18" i="2"/>
  <c r="M18" i="2"/>
  <c r="K18" i="2"/>
  <c r="U17" i="2"/>
  <c r="S17" i="2"/>
  <c r="Q17" i="2"/>
  <c r="O17" i="2"/>
  <c r="M17" i="2"/>
  <c r="K17" i="2"/>
  <c r="U16" i="2"/>
  <c r="S16" i="2"/>
  <c r="Q16" i="2"/>
  <c r="O16" i="2"/>
  <c r="M16" i="2"/>
  <c r="K16" i="2"/>
  <c r="U15" i="2"/>
  <c r="S15" i="2"/>
  <c r="Q15" i="2"/>
  <c r="O15" i="2"/>
  <c r="M15" i="2"/>
  <c r="K15" i="2"/>
  <c r="U14" i="2"/>
  <c r="S14" i="2"/>
  <c r="Q14" i="2"/>
  <c r="O14" i="2"/>
  <c r="M14" i="2"/>
  <c r="K14" i="2"/>
  <c r="U13" i="2"/>
  <c r="S13" i="2"/>
  <c r="Q13" i="2"/>
  <c r="O13" i="2"/>
  <c r="M13" i="2"/>
  <c r="K13" i="2"/>
  <c r="U12" i="2"/>
  <c r="S12" i="2"/>
  <c r="Q12" i="2"/>
  <c r="O12" i="2"/>
  <c r="M12" i="2"/>
  <c r="K12" i="2"/>
  <c r="U11" i="2"/>
  <c r="S11" i="2"/>
  <c r="Q11" i="2"/>
  <c r="O11" i="2"/>
  <c r="M11" i="2"/>
  <c r="K11" i="2"/>
  <c r="U10" i="2"/>
  <c r="S10" i="2"/>
  <c r="Q10" i="2"/>
  <c r="O10" i="2"/>
  <c r="M10" i="2"/>
  <c r="K10" i="2"/>
  <c r="U9" i="2"/>
  <c r="S9" i="2"/>
  <c r="Q9" i="2"/>
  <c r="O9" i="2"/>
  <c r="M9" i="2"/>
  <c r="K9" i="2"/>
  <c r="U8" i="2"/>
  <c r="S8" i="2"/>
  <c r="Q8" i="2"/>
  <c r="O8" i="2"/>
  <c r="M8" i="2"/>
  <c r="K8" i="2"/>
  <c r="U7" i="2"/>
  <c r="S7" i="2"/>
  <c r="Q7" i="2"/>
  <c r="Q87" i="2" s="1"/>
  <c r="Q88" i="2" s="1"/>
  <c r="O7" i="2"/>
  <c r="M7" i="2"/>
  <c r="K7" i="2"/>
  <c r="G7" i="2"/>
  <c r="G87" i="2" s="1"/>
  <c r="G88" i="2" s="1"/>
  <c r="O87" i="2" l="1"/>
  <c r="O88" i="2" s="1"/>
  <c r="K58" i="8"/>
  <c r="K59" i="8" s="1"/>
  <c r="U58" i="8"/>
  <c r="U59" i="8" s="1"/>
  <c r="G58" i="8"/>
  <c r="G59" i="8" s="1"/>
  <c r="S58" i="8"/>
  <c r="S59" i="8" s="1"/>
  <c r="K87" i="2"/>
  <c r="K88" i="2" s="1"/>
  <c r="S87" i="2"/>
  <c r="S88" i="2" s="1"/>
  <c r="M87" i="2"/>
  <c r="M88" i="2" s="1"/>
  <c r="U87" i="2"/>
  <c r="U88" i="2" s="1"/>
  <c r="E87" i="2"/>
  <c r="E88" i="2" s="1"/>
</calcChain>
</file>

<file path=xl/sharedStrings.xml><?xml version="1.0" encoding="utf-8"?>
<sst xmlns="http://schemas.openxmlformats.org/spreadsheetml/2006/main" count="1044" uniqueCount="492">
  <si>
    <t xml:space="preserve">Chembur Trombay Education Society's  </t>
  </si>
  <si>
    <t>CTES C O L L E G E  O F  A R C H I T E C T U R E</t>
  </si>
  <si>
    <t>CO - PO MAPPING 
AY 2018 - 2019</t>
  </si>
  <si>
    <t>N. G. Acharya Marg, Chembur, Mumbai 400071</t>
  </si>
  <si>
    <t xml:space="preserve">Approved by Council of Architecture </t>
  </si>
  <si>
    <t>(Affiliated to University of Mumbai)</t>
  </si>
  <si>
    <t>CO-PO MAPPING</t>
  </si>
  <si>
    <t>CO-PO MAPPING 2018 - 2019</t>
  </si>
  <si>
    <t>B.ARCH.(ARCHITECTURE)</t>
  </si>
  <si>
    <t>SEMESTER</t>
  </si>
  <si>
    <t>CO</t>
  </si>
  <si>
    <t>PO-1</t>
  </si>
  <si>
    <t>PO-2</t>
  </si>
  <si>
    <t>PO-3</t>
  </si>
  <si>
    <t>PO-4</t>
  </si>
  <si>
    <t>PO-5</t>
  </si>
  <si>
    <t>PO-6</t>
  </si>
  <si>
    <t>PO-7</t>
  </si>
  <si>
    <t>PO-8</t>
  </si>
  <si>
    <t>Humane &amp; Sustainable Dev.</t>
  </si>
  <si>
    <t xml:space="preserve">Knowledge of Craft, Culture &amp; Technology </t>
  </si>
  <si>
    <t>Creative &amp; Critical thinking and Problem solving</t>
  </si>
  <si>
    <t>Individual &amp; Teamwork communication skills</t>
  </si>
  <si>
    <t>Digital Competency</t>
  </si>
  <si>
    <t>Leadership readiness  &amp; Professionalism</t>
  </si>
  <si>
    <t>Ethical Competence</t>
  </si>
  <si>
    <t>Social Responsibility</t>
  </si>
  <si>
    <t>SEMESTER- 1</t>
  </si>
  <si>
    <t>AD</t>
  </si>
  <si>
    <t>ALLIED DESIGN</t>
  </si>
  <si>
    <t>ABCM</t>
  </si>
  <si>
    <t>TOS</t>
  </si>
  <si>
    <t>HUMANITIES</t>
  </si>
  <si>
    <t>EVS</t>
  </si>
  <si>
    <t>ARD</t>
  </si>
  <si>
    <t>COLLEGE PROJECT</t>
  </si>
  <si>
    <t>ELECTIVES</t>
  </si>
  <si>
    <t>SEMESTER- 2</t>
  </si>
  <si>
    <t>SEMESTER- 3</t>
  </si>
  <si>
    <t>BUILDING SERVICES</t>
  </si>
  <si>
    <t>ARC THEORY</t>
  </si>
  <si>
    <t>SEMESTER- 4</t>
  </si>
  <si>
    <t>SEMESTER- 5</t>
  </si>
  <si>
    <t>SEMESTER- 6</t>
  </si>
  <si>
    <t>SEMESTER- 7</t>
  </si>
  <si>
    <t>PP</t>
  </si>
  <si>
    <t>SEMESTER- 8</t>
  </si>
  <si>
    <t>PROFESSIONAL TRAINING</t>
  </si>
  <si>
    <t>SEMESTER- 9</t>
  </si>
  <si>
    <t>DD</t>
  </si>
  <si>
    <t>ELECTIVES 1</t>
  </si>
  <si>
    <t>ELECTIVES 2</t>
  </si>
  <si>
    <t>SEMESTER- 10</t>
  </si>
  <si>
    <t>AVG.MAPPING</t>
  </si>
  <si>
    <t>POs ATTAINED for AY 2018-19</t>
  </si>
  <si>
    <t>POs % ATTAINMENT FOR AY 2018-19</t>
  </si>
  <si>
    <t>PO1</t>
  </si>
  <si>
    <t>PO2</t>
  </si>
  <si>
    <t>PO3</t>
  </si>
  <si>
    <t>PO4</t>
  </si>
  <si>
    <t>PO5</t>
  </si>
  <si>
    <t>PO6</t>
  </si>
  <si>
    <t>PO7</t>
  </si>
  <si>
    <t>PO8</t>
  </si>
  <si>
    <t>SET TARGETS</t>
  </si>
  <si>
    <t>PERCENTAGE ATTAINMENT</t>
  </si>
  <si>
    <t>TARGETS ACHIEVED 2018-19</t>
  </si>
  <si>
    <t>PERCENTAGE ATTIANMENT 2018-19</t>
  </si>
  <si>
    <t>CTES College of Architecture</t>
  </si>
  <si>
    <t>N. G. Acharya Marg, Chembur, Mumbai- 400 071</t>
  </si>
  <si>
    <t xml:space="preserve"> SEMESTER 1 STUDENT ATTAINMENT FOR AY 2018-19</t>
  </si>
  <si>
    <t>SR. NO.</t>
  </si>
  <si>
    <t>ROLL NO.</t>
  </si>
  <si>
    <t>NAME OF THE STUDENT</t>
  </si>
  <si>
    <t>ARCHITECTURAL DESIGN STUDIO (101)</t>
  </si>
  <si>
    <t>ALLIED DESIGN STUDIO (102)</t>
  </si>
  <si>
    <t>ARCHITECTURAL BUILDING CONSTRUCTION AND MATERIALS (103)</t>
  </si>
  <si>
    <t>THEORY AND DESIGN OF STRUCTURES (104)</t>
  </si>
  <si>
    <t>HUMANITIES (105)</t>
  </si>
  <si>
    <t>ENVIRONMENTAL STUDIES (106)</t>
  </si>
  <si>
    <t>ARCHITECTURAL REPRESENTATION AND DETAILING (107)</t>
  </si>
  <si>
    <t>COLLEGE PROJECTS (120)</t>
  </si>
  <si>
    <t>ELECTIVES (121)</t>
  </si>
  <si>
    <t>Banerjee Dhritiman Dipankar Kalyani</t>
  </si>
  <si>
    <t>Bhor Rushikesh Machhindra Anita</t>
  </si>
  <si>
    <t>Choudhary Durgesh Babulal Tipuri</t>
  </si>
  <si>
    <t>Dabke Disha Abhay Vaibhavi</t>
  </si>
  <si>
    <t>Desai Savee Surendra Smita</t>
  </si>
  <si>
    <t>Gambhir Rohit Nitin Uma</t>
  </si>
  <si>
    <t>Gangar Yash Dilip Ila</t>
  </si>
  <si>
    <t>Gawade Amey Rajan Rashi</t>
  </si>
  <si>
    <t>Ghuge Apurva Sharad Shashikala</t>
  </si>
  <si>
    <t>Gidla Pawanshankar Satish Mangatayaru</t>
  </si>
  <si>
    <t>Hankare Divya Mahadev Manisha</t>
  </si>
  <si>
    <t>Jadhav Abhitosh Rajendra Alka</t>
  </si>
  <si>
    <t>Jadhav Sanskar Popat Jyoti</t>
  </si>
  <si>
    <t>Jain Mahak Ramesh Asha</t>
  </si>
  <si>
    <t>Kashikar Soham Vijay Medha</t>
  </si>
  <si>
    <t>Katgaonkar Somshankar Channappa Vidya</t>
  </si>
  <si>
    <t>Kavthankar Mughda Narendra Usha</t>
  </si>
  <si>
    <t>Khose Shravani Dattatray Chhaya</t>
  </si>
  <si>
    <t>Kingre Priyanka Shivaji Sharda</t>
  </si>
  <si>
    <t>Kolgaonkar Aditi Ajit Anagha</t>
  </si>
  <si>
    <t>Koli Mayuresh Subhash Anita</t>
  </si>
  <si>
    <t>Kurkure Lekha Nitin Kalpana</t>
  </si>
  <si>
    <t>Mistry Parshwa Ashwin Leena</t>
  </si>
  <si>
    <t>More Ranvir Vinayak Deepa</t>
  </si>
  <si>
    <t>Nar Amit Anant Ankita</t>
  </si>
  <si>
    <t>Pathade Ankit Ashok Savita</t>
  </si>
  <si>
    <t>Patil Jayesh Narendra Sadhana</t>
  </si>
  <si>
    <t>Powar Anushka Sunil Geeta</t>
  </si>
  <si>
    <t>Prabhu Sneha Sachin Sonali</t>
  </si>
  <si>
    <t>Prajapati Sunil Suresh Jankidevi</t>
  </si>
  <si>
    <t>Rai Aparna Shivkumar Veena</t>
  </si>
  <si>
    <t>Rane Jetashree Sudhir Mamta</t>
  </si>
  <si>
    <t>Rawool Padmaja Rajaram Rajeshwari</t>
  </si>
  <si>
    <t>Sawant Yash Mohan Mamata</t>
  </si>
  <si>
    <t>Shah Manav Vimal Rajula</t>
  </si>
  <si>
    <t>Sharma Sareena Rajesh Anita</t>
  </si>
  <si>
    <t xml:space="preserve">Vardekar Revati Hemant Sharayu </t>
  </si>
  <si>
    <t>Vartak Saloni Shailesh Priya</t>
  </si>
  <si>
    <t>Warange Aakanksha Santosh Pooja</t>
  </si>
  <si>
    <t>Zaidi Salika Dr. S M H  Arjumand</t>
  </si>
  <si>
    <t>Achari Akanksha Rajiv Saluja</t>
  </si>
  <si>
    <t>Ashar Dev Ashish Shruti</t>
  </si>
  <si>
    <t>Baria Sahil Harshad Leela</t>
  </si>
  <si>
    <t>Bhanushali Vidhi Chetan Geeta</t>
  </si>
  <si>
    <t>Bonde Yugandhara Nitin Priyanka</t>
  </si>
  <si>
    <t>Chandekar Ritika Bandu Sulbha</t>
  </si>
  <si>
    <t>Chivelkar Ashish Dattatray Swati</t>
  </si>
  <si>
    <t>Deshmukh Aastha Pradeep Sharwali</t>
  </si>
  <si>
    <t>D'Souza Syren Glynn Sunita</t>
  </si>
  <si>
    <t>Gharde Sandhya Purushottam Vandana</t>
  </si>
  <si>
    <t>Gughane Om Ramesh Archana</t>
  </si>
  <si>
    <t>Gupta Divya Pankaj Poonam</t>
  </si>
  <si>
    <t>Gupta Himanshu Rakesh Sunita</t>
  </si>
  <si>
    <t>Janah Anoushka Satyabrata Hemangi</t>
  </si>
  <si>
    <t>Jangam Prathamesh Ashok Sumitra</t>
  </si>
  <si>
    <t>Kadam Pranali prakash Suchitra</t>
  </si>
  <si>
    <t>Kamble Yuvrajkumar Sambhaji Panchaphula</t>
  </si>
  <si>
    <t>Kushwaha Anchal Om Prakash Snehlata</t>
  </si>
  <si>
    <t>Lokhande Vaishnavi Dilip Aruna</t>
  </si>
  <si>
    <t>Mane Ruchita Meghashyam Shobha</t>
  </si>
  <si>
    <t>Manjulkar Shital Sanjay Kanchan</t>
  </si>
  <si>
    <t>Mulik Pranay Bharat Priyanka</t>
  </si>
  <si>
    <t>Nanoskar Nidhi Vilas Vinaya</t>
  </si>
  <si>
    <t>Panpaliya Sakshi Anil Saroj</t>
  </si>
  <si>
    <t>Papan Madhuri Vilas Satyavati</t>
  </si>
  <si>
    <t>Parab Neha Prakash Sangita</t>
  </si>
  <si>
    <t>Salvi Isha Rajesh Jayashree</t>
  </si>
  <si>
    <t>Sanghvi Rushabh Anand Nilpa</t>
  </si>
  <si>
    <t>Satra Smit Praful Manisha</t>
  </si>
  <si>
    <t>Sawant Yashashree Sudhir Rupanjali</t>
  </si>
  <si>
    <t>Sawase Tirtha Ramhari Sushma</t>
  </si>
  <si>
    <t>Sharma Gourav Prahlad Usha</t>
  </si>
  <si>
    <t>Shet Anushka Anil Akshada</t>
  </si>
  <si>
    <t>Siddique Nadiya Sharif Anjum</t>
  </si>
  <si>
    <t>Vasani Grishma Chandulal Bhavana</t>
  </si>
  <si>
    <t>Walawalkar Mihir Hiren Dnyanada</t>
  </si>
  <si>
    <t>Warang Ritika Arjun Vinita</t>
  </si>
  <si>
    <t>Yadav Krishn Hitendra Madhu</t>
  </si>
  <si>
    <t>Yadav Pranay Pradip Premshila</t>
  </si>
  <si>
    <t>Yadav Rujula Pradeep Pradnya</t>
  </si>
  <si>
    <t>TOTAL NUMBER OF STUDENTS SCORING 55% &amp; ABOVE</t>
  </si>
  <si>
    <t>% OF STUDENTS SCORING 55% &amp; ABOVE</t>
  </si>
  <si>
    <t>ATTAINMENT FOR PO-1</t>
  </si>
  <si>
    <t>ATTAINMENT FOR PO-2</t>
  </si>
  <si>
    <t>ATTAINMENT FOR PO-3</t>
  </si>
  <si>
    <t>ATTAINMENT FOR PO-4</t>
  </si>
  <si>
    <t>ATTAINMENT FOR PO-5</t>
  </si>
  <si>
    <t>ATTAINMENT FOR PO-6</t>
  </si>
  <si>
    <t>ATTAINMENT FOR PO-7</t>
  </si>
  <si>
    <t>ATTAINMENT FOR PO-8</t>
  </si>
  <si>
    <t>TOTAL OF THE MARKS OBTAINED BY ALL STUDENTS</t>
  </si>
  <si>
    <t>TEACHER ATTAINMENT (PERCENTAGE)</t>
  </si>
  <si>
    <t xml:space="preserve"> SEMESTER 2 STUDENT ATTAINMENT FOR AY 2018-19</t>
  </si>
  <si>
    <t>ARCHITECTURAL DESIGN STUDIO (201)</t>
  </si>
  <si>
    <t>ALLIED DESIGN STUDIO (202)</t>
  </si>
  <si>
    <t>ARCHITECTURAL BUILDING CONSTRUCTION AND MATERIALS (203)</t>
  </si>
  <si>
    <t>THEORY AND DESIGN OF STRUCTURES (204)</t>
  </si>
  <si>
    <t>HUMANITIES (205)</t>
  </si>
  <si>
    <t>ENVIRONMENTAL STUDIES (206)</t>
  </si>
  <si>
    <t>ARCHITECTURAL REPRESENTATION AND DETAILING (207)</t>
  </si>
  <si>
    <t>COLLEGE PROJECTS (220)</t>
  </si>
  <si>
    <t>ELECTIVES (221)</t>
  </si>
  <si>
    <t xml:space="preserve"> SEMESTER 3 STUDENT ATTAINMENT FOR AY 2018-19</t>
  </si>
  <si>
    <t>ARCHITECTURAL DESIGN STUDIO (301)</t>
  </si>
  <si>
    <t>ALLIED DESIGN STUDIO (302)</t>
  </si>
  <si>
    <t>ARCHITECTURAL BUILDING CONSTRUCTION  (303)</t>
  </si>
  <si>
    <t>THEORY AND DESIGN OF STRUCTURES (304)</t>
  </si>
  <si>
    <t>HUMANITIES (305)</t>
  </si>
  <si>
    <t>ENVIRONMENTAL STUDIES (306)</t>
  </si>
  <si>
    <t>ARCHITECTURAL REPRESENTATION AND DETAILING (307)</t>
  </si>
  <si>
    <t>ARCHITECTURAL BUILDING SERVICES (308)</t>
  </si>
  <si>
    <t>ARCHITECTURAL THEORY (309)</t>
  </si>
  <si>
    <t>COLLEGE PROJECTS (320)</t>
  </si>
  <si>
    <t>ELECTIVES (321)</t>
  </si>
  <si>
    <t>Anjarlekar Shraddha Ganesh Sadhana</t>
  </si>
  <si>
    <t>Aochar Anurag Prabhakar Beena</t>
  </si>
  <si>
    <t>Bagayatkar Akshay Dhananjay Daksha</t>
  </si>
  <si>
    <t>Fernandes Calvin Menino Rubina</t>
  </si>
  <si>
    <t>Chande Shivani Vishwas Shraddha</t>
  </si>
  <si>
    <t>Chavan Vinit Vivek Vidhi</t>
  </si>
  <si>
    <t>Dakliya Samkit Dinesh Manisha</t>
  </si>
  <si>
    <t>Dangat Vibhuti Kiran Shobha</t>
  </si>
  <si>
    <t>Devadiga Pratiksha Narayan Saroja</t>
  </si>
  <si>
    <t>Devendran Kiran Arumugam Shanthi</t>
  </si>
  <si>
    <t>Gaonkar Rijula Ajay Savita</t>
  </si>
  <si>
    <t>Godse Samiksha Vishnu Vaishali</t>
  </si>
  <si>
    <t>Gokhale Neeraj Vinayak Anagha</t>
  </si>
  <si>
    <t>Jagtap Utkarsh Arun Rachana</t>
  </si>
  <si>
    <t>Kadam Vrushali Rajendraprasad Shraddha</t>
  </si>
  <si>
    <t>Kene Prachi Ankush Meena</t>
  </si>
  <si>
    <t>Kothari Rishita Manoj Anita</t>
  </si>
  <si>
    <t>Mahadik Atharva Sunil Shweta</t>
  </si>
  <si>
    <t>Mane Chinmay Appasaheb Vaishali</t>
  </si>
  <si>
    <t>Mankame Payoja Mukesh Rupali</t>
  </si>
  <si>
    <t>Mhatre Madhura Bhalchandra Shamika</t>
  </si>
  <si>
    <t>Mhatre Rugved Rajendra Rutuja</t>
  </si>
  <si>
    <t>Mirkute Harsh Samir Pallavi</t>
  </si>
  <si>
    <t>Mohite Saloni Dnyaneshwar Prarthana</t>
  </si>
  <si>
    <t>Mojad Siddhi Chandrakant Manisha</t>
  </si>
  <si>
    <t>Pandit Vedaant Prasad Chaitali</t>
  </si>
  <si>
    <t>Patil Purva Vijay Jetashree</t>
  </si>
  <si>
    <t>Pillai Nithyarani Venkateshwaran Saikumari</t>
  </si>
  <si>
    <t>Pol Neha Sunil Jayashree</t>
  </si>
  <si>
    <t>Rana Sagar Bipin Anita</t>
  </si>
  <si>
    <t>Rautela Chhavi Ravindrasingh Ruchi</t>
  </si>
  <si>
    <t>Shaikh Sabira Saleem Bibijan</t>
  </si>
  <si>
    <t>Shinde Rashmi Ramesh Rima</t>
  </si>
  <si>
    <t>Shinde Sonal Shashikant Kalpana</t>
  </si>
  <si>
    <t>Suryavanshi Roshan Sanjay Anita</t>
  </si>
  <si>
    <t>Tele Shrinivas Sanjay Suchita</t>
  </si>
  <si>
    <t>Wavekar Rushikesh Vikrant Vaishali</t>
  </si>
  <si>
    <t>Adhyapak Sneha Sunil Madhavi</t>
  </si>
  <si>
    <t>Aishwarya Vishwanathan Usha</t>
  </si>
  <si>
    <t>Bhadekar Mahima Ghanashyam Radhika</t>
  </si>
  <si>
    <t>Borkar Navin Anil Reena</t>
  </si>
  <si>
    <t>Chavan kiran Pramod Savita</t>
  </si>
  <si>
    <t>Chavan Vaishnavi Shirish</t>
  </si>
  <si>
    <t>Choudhary Kevin Lumbharam Moru</t>
  </si>
  <si>
    <t>Dave Mann Manish Deepika</t>
  </si>
  <si>
    <t>Deshpande Shweta Anil Mugdha</t>
  </si>
  <si>
    <t>Dinodiya Priya Mukesh Vaijayanti</t>
  </si>
  <si>
    <t>Ghodke Aditya Vijay Sapna</t>
  </si>
  <si>
    <t>Ghugare Divya Suhas Sheetal</t>
  </si>
  <si>
    <t>Godade Kamini Suresh Supriya</t>
  </si>
  <si>
    <t>Govindula Soumya Srinivas Laxmi</t>
  </si>
  <si>
    <t>Gujar Mayur Dinesh Veena</t>
  </si>
  <si>
    <t>Harmalkar Akanksha Santosh Neha</t>
  </si>
  <si>
    <t>Jadhav Rahul Anil Vaishali</t>
  </si>
  <si>
    <t>Khakhdiya Mannan Jitendra Daksha</t>
  </si>
  <si>
    <t>Kore sakshi Shrikant Utkarsha</t>
  </si>
  <si>
    <t>Mahajan Hemangi Nitin Yogita</t>
  </si>
  <si>
    <t>Mane Shrushti Ashok Sonali</t>
  </si>
  <si>
    <t>Meledath Angela Anthony Agnus</t>
  </si>
  <si>
    <t>More Manav Santosh Jaya</t>
  </si>
  <si>
    <t>More Yash Ajit Sakshi</t>
  </si>
  <si>
    <t>Parte Gayatri Nitin Deepali</t>
  </si>
  <si>
    <t>Patel Deepak Harilal Kasturiben</t>
  </si>
  <si>
    <t>Patel Dhir Suresh Nayna</t>
  </si>
  <si>
    <t>Pote Saurav Ramakant Reshma</t>
  </si>
  <si>
    <t>Sarang Deepesh Ravindra Preetika</t>
  </si>
  <si>
    <t>Satra Milit Dhimant Heena</t>
  </si>
  <si>
    <t>Sawant Sakshi Jitendra Jyoti</t>
  </si>
  <si>
    <t>Shirsolkar Nidhi Surendra Gauri</t>
  </si>
  <si>
    <t>Shrungare Shardul Shrikant Sanyukta</t>
  </si>
  <si>
    <t>T Trisha KTP Rajan Thamarai Selvi</t>
  </si>
  <si>
    <t>Thalakat Isha Rajive Siji</t>
  </si>
  <si>
    <t>Vartak Anveshi Abhitsen Nivedita</t>
  </si>
  <si>
    <t>Vira Aashna Vipul Smita</t>
  </si>
  <si>
    <t>Warang Vrushank Pradeep Purva</t>
  </si>
  <si>
    <t>Gada Nirnay Paresh Varsha</t>
  </si>
  <si>
    <t>Total of the Marks obtained by all students</t>
  </si>
  <si>
    <t>Teacher Attainment(Percentage)</t>
  </si>
  <si>
    <t>SEMESTER 4 STUDENT ATTAINMENT FOR AY 2018-19</t>
  </si>
  <si>
    <t>ARCHITECTURAL DESIGN STUDIO (401)</t>
  </si>
  <si>
    <t>ALLIED DESIGN STUDIO (402)</t>
  </si>
  <si>
    <t>ARCHITECTURAL BUILDING CONSTRUCTION  (403)</t>
  </si>
  <si>
    <t>THEORY AND DESIGN OF STRUCTURES (404)</t>
  </si>
  <si>
    <t>ARCHITECTURAL BUILDING SERVICES (408)</t>
  </si>
  <si>
    <t>HUMANITIES (405)</t>
  </si>
  <si>
    <t>ARCHITECTURAL THEORY (409)</t>
  </si>
  <si>
    <t>ARCHITECTURAL REPRESENTATION AND DETAILING (407)</t>
  </si>
  <si>
    <t>COLLEGE PROJECTS (420)</t>
  </si>
  <si>
    <t>ELECTIVES (421)</t>
  </si>
  <si>
    <t>Chavan Vaishnavi Shirish Nayana</t>
  </si>
  <si>
    <t>Thalakkat Isha Rajive Siji</t>
  </si>
  <si>
    <t>Khakhdiya Mannan Jitendra</t>
  </si>
  <si>
    <t>SEMESTER 5 STUDENT ATTAINMENT FOR AY 2018-19</t>
  </si>
  <si>
    <t>ARCHITECTURAL DESIGN STUDIO (501)</t>
  </si>
  <si>
    <t>ALLIED DESIGN STUDIO (502)</t>
  </si>
  <si>
    <t>ARCHITECTURAL BUILDING CONSTRUCTION (503)</t>
  </si>
  <si>
    <t>THEORY AND DESIGN OF STRUCTURES (504)</t>
  </si>
  <si>
    <t>ARCHITECTURAL BUILDING SERVICES (508)</t>
  </si>
  <si>
    <t>HUMANITIES (505)</t>
  </si>
  <si>
    <t>ARCHITECTURAL THEORY (509)</t>
  </si>
  <si>
    <t>ARCHITECTURAL REPRESENTATION AND DETAILING (507)</t>
  </si>
  <si>
    <t>COLLEGE PROJECTS (520)</t>
  </si>
  <si>
    <t>ELECTIVES (521)</t>
  </si>
  <si>
    <t>Ambre Shaunak Rajesh Pradnya</t>
  </si>
  <si>
    <t>Bapat Devesh Pramod Hema</t>
  </si>
  <si>
    <t>Bhosale Umesh Anil Pranita</t>
  </si>
  <si>
    <t>Chauhan Neill Prakash Leena</t>
  </si>
  <si>
    <t>Chhabra Niharika Vasudev Abhilasha</t>
  </si>
  <si>
    <t>Dhonde Gauri Niraj Megha</t>
  </si>
  <si>
    <t>Doshi Jay Viren Seema</t>
  </si>
  <si>
    <t>D'souza Franchelle Clay Heena</t>
  </si>
  <si>
    <t>Dudhniwala Aqsa Abdulsattar Salma</t>
  </si>
  <si>
    <t>Dukhande Shivani Sandeep Sangeeta</t>
  </si>
  <si>
    <t>Gangar Vishakha Girish Manisha</t>
  </si>
  <si>
    <t>Ghag Durva Uday Manisha</t>
  </si>
  <si>
    <t>Gore Apoorva Anil Anushree</t>
  </si>
  <si>
    <t>Gupta Priyanka Nagendra Kamini</t>
  </si>
  <si>
    <t>Iyer Jaykrishnan Manoj Naina</t>
  </si>
  <si>
    <t>Iyer Varun VP Shreekrishnan</t>
  </si>
  <si>
    <t>Joshi Rachit Rupesh Chitra</t>
  </si>
  <si>
    <t>Joshi Ruchir Chandrakant Chetana</t>
  </si>
  <si>
    <t>Kambli Samidhaa Shrikanth Pradnya</t>
  </si>
  <si>
    <t>Kanpara Pratha Kiran Jigna</t>
  </si>
  <si>
    <t>Karalkar Ruchira Harishchandra Shweta</t>
  </si>
  <si>
    <t>Nahata Ronak Rikhab Suvarna</t>
  </si>
  <si>
    <t>Naik Aishwarya Prashant Pratiksha</t>
  </si>
  <si>
    <t>Narkar Sonali Santosh Sayali</t>
  </si>
  <si>
    <t>Nevase Renuka Sudhakar Sangita</t>
  </si>
  <si>
    <t>Pal Sushma Subhashchandra Geeta</t>
  </si>
  <si>
    <t>Palshetkar Atharva Santosh Sujata</t>
  </si>
  <si>
    <t>Parab Kapil Deepak Divya</t>
  </si>
  <si>
    <t>Pawar Mrunmayee Umesh Vaishali</t>
  </si>
  <si>
    <t>Purandare Shreya Rakesh Ashwini</t>
  </si>
  <si>
    <t>Sekhani Rishita Akash Sarika</t>
  </si>
  <si>
    <t>Sule Samidha Raju Minakshi</t>
  </si>
  <si>
    <t>Suware Dheeraj Prabhakar Priyavanda</t>
  </si>
  <si>
    <t>Tank Viraj Ramesh Chetna</t>
  </si>
  <si>
    <t>Thakur Sakshi Leeladhar Leena</t>
  </si>
  <si>
    <t>Tribhuvane Aakash Ananat Aarati</t>
  </si>
  <si>
    <t>Waghmare Prachi Ganpat Chandrakala</t>
  </si>
  <si>
    <t>Yadav Jay Rampratap Arti</t>
  </si>
  <si>
    <t>Shaikh Mohd. Asif Mohd. Naushad</t>
  </si>
  <si>
    <t>SEMESTER 6 STUDENT ATTAINMENT FOR AY 2018-19</t>
  </si>
  <si>
    <t>ARCHITECTURAL DESIGN STUDIO (601)</t>
  </si>
  <si>
    <t>ALLIED DESIGN STUDIO (602)</t>
  </si>
  <si>
    <t>ARCHITECTURAL BUILDING CONSTRUCTION  (603)</t>
  </si>
  <si>
    <t>THEORY AND DESIGN OF STRUCTURES (604)</t>
  </si>
  <si>
    <t>ARCHITECTURAL BUILDING SERVICES (608)</t>
  </si>
  <si>
    <t>HUMANITIES (605)</t>
  </si>
  <si>
    <t>ARCHITECTURAL REPRESENTATION AND DETAILING (607)</t>
  </si>
  <si>
    <t>COLLEGE PROJECTS (620)</t>
  </si>
  <si>
    <t>ELECTIVES (621)</t>
  </si>
  <si>
    <t>DOSHI JAY VIREN SEEMA</t>
  </si>
  <si>
    <t>SEKHANI RISHITA AKASH SARIKA</t>
  </si>
  <si>
    <t>SONIGRA MANSI HITESH BHAVANA</t>
  </si>
  <si>
    <t>WAGHMARE PRACHI GANPAT CHANDRAKALA</t>
  </si>
  <si>
    <t>YADAV JAY RAMPRATAP ARTI</t>
  </si>
  <si>
    <t>D'SOUZA FRANCHELLE CLAY HEENA</t>
  </si>
  <si>
    <t>DUDHNIWALA AQSA ABDUL SATTAR SALMA</t>
  </si>
  <si>
    <t>DUKHANDE SHIVANI SANDEEP SANGEETA</t>
  </si>
  <si>
    <t>GANGAR VISHAKHA GIRISH MANISHA</t>
  </si>
  <si>
    <t>GHAG DURVA UDAY MANISHA</t>
  </si>
  <si>
    <t>JOSHI RACHIT RUPESH CHITRA</t>
  </si>
  <si>
    <t>KAMBLI SAMIDHA SHRIKANT PRADNYA</t>
  </si>
  <si>
    <t>KANPARA PRATHA KIRAN JIGNA</t>
  </si>
  <si>
    <t>NAHATA RONAK RIKHABCHAND SUVARNA</t>
  </si>
  <si>
    <t>NARKAR SONALI SANTOSH SAYALI</t>
  </si>
  <si>
    <t>PARAB KAPIL DEEPAK DIVYA</t>
  </si>
  <si>
    <t>PAWAR MRUNMAYEE UMESH VAISHALI</t>
  </si>
  <si>
    <t>PURANDARE SHREYA RAKESH ASHWINI</t>
  </si>
  <si>
    <t>TRIBHUVANE AAKASH ANANT AARATI</t>
  </si>
  <si>
    <t>BAPAT DEVESH PRAMOD HEMA</t>
  </si>
  <si>
    <t>DHONDE GAURI NIRAJ MEGHA</t>
  </si>
  <si>
    <t>GUPTA PRIYANKA NAGENDRA KAMINI</t>
  </si>
  <si>
    <t>IYER VARUN SREEKRISHNAN GEETHA</t>
  </si>
  <si>
    <t>JOSHI RUCHIR CHANDRAKANT CHETANA</t>
  </si>
  <si>
    <t>KARALKAR RUCHIRA HARISHCHANDRA SHWETA</t>
  </si>
  <si>
    <t>NAIK AISHWARYA PRASHANT PRATIKSHA</t>
  </si>
  <si>
    <t>NEVASE RENUKA SUDHAKAR SANGITA</t>
  </si>
  <si>
    <t>SULE SAMIDHA RAJU MINAKSHI</t>
  </si>
  <si>
    <t>SUWARE DHIRAJ PRABHAKAR PRIYAVANDA</t>
  </si>
  <si>
    <t>TANK VIRAJ RAMESH CHETNA</t>
  </si>
  <si>
    <t>THAKUR SAKSHI LEELADHAR LEENA</t>
  </si>
  <si>
    <t>SHAIKH MOHD ASIF MOHD NAUSHAD RESHMA</t>
  </si>
  <si>
    <t>AMBRE SHAUNAK RAJESH PRADNYA</t>
  </si>
  <si>
    <t>PALSHETKAR ATHARVA SANTOSH SUJATA</t>
  </si>
  <si>
    <t>CHAUHAN NEILL PRAKASH LEENA</t>
  </si>
  <si>
    <t>CHHABRA NIHARIKA ABHILASHA</t>
  </si>
  <si>
    <t>SEMESTER 7 STUDENT ATTAINMENT FOR AY 2018-19</t>
  </si>
  <si>
    <t>ARCHITECTURAL DESIGN STUDIO (701)</t>
  </si>
  <si>
    <t>ALLIED DESIGN STUDIO (702)</t>
  </si>
  <si>
    <t>ARCHITECTURAL BUILDING CONSTRUCTION  (703)</t>
  </si>
  <si>
    <t>THEORY AND DESIGN OF STRUCTURES (704)</t>
  </si>
  <si>
    <t>ARCHITECTURAL BUILDING SERVICES (708)</t>
  </si>
  <si>
    <t>ARCHITECTURAL REPRESENTATION AND DETAILING (707)</t>
  </si>
  <si>
    <t>PROFESSIONAL PRACTICE (710)</t>
  </si>
  <si>
    <t>COLLEGE PROJECTS (720)</t>
  </si>
  <si>
    <t>ELECTIVES (721)</t>
  </si>
  <si>
    <t>Agarkar Aditya Sushil Vrushali</t>
  </si>
  <si>
    <t>Amberkar Aniket Arun Kalpana</t>
  </si>
  <si>
    <t>Argekar Dipta Sanjeet Sujata</t>
  </si>
  <si>
    <t>Bagaria Harsh Vijay Shilpa</t>
  </si>
  <si>
    <t>Basu Urvi Amit Sarita</t>
  </si>
  <si>
    <t>Bhagwat Nikhil Sharad Manjiri</t>
  </si>
  <si>
    <t>Bhoir Pooja Dileep</t>
  </si>
  <si>
    <t>Chande Hiral Jagdish Hemal</t>
  </si>
  <si>
    <t>Dalvi Amey Subhash Sayli</t>
  </si>
  <si>
    <t>Gupta Shreeyash Manoj Sharda</t>
  </si>
  <si>
    <t>Hule Kimaya Vijay Vrushali</t>
  </si>
  <si>
    <t>Ingale Aditya Dadasaheb Lata</t>
  </si>
  <si>
    <t>Jamdar Sonali Vithoba Vijaya</t>
  </si>
  <si>
    <t>Karve Adwait Anant Shubhangi</t>
  </si>
  <si>
    <t>Kshetramade Soham Shantaprasad</t>
  </si>
  <si>
    <t>Mahajan Samiksha Dhanraj</t>
  </si>
  <si>
    <t>Maurya Semtika Premprakash Renu</t>
  </si>
  <si>
    <t>More Rutika Mahendra Madhavi</t>
  </si>
  <si>
    <t>Naik Shweta Govind Bhakti</t>
  </si>
  <si>
    <t>Parmar Darpan Ganesh Vimla</t>
  </si>
  <si>
    <t>Patel Harshil Bharat Chandrika</t>
  </si>
  <si>
    <t>Patel Yashasvi Shyam Priti</t>
  </si>
  <si>
    <t>Patil Bhavesh Ganesh Jayshree</t>
  </si>
  <si>
    <t>Patkar Sanika Rajendra Purnima</t>
  </si>
  <si>
    <t>Pawar Jay Subhash Ragini</t>
  </si>
  <si>
    <t>Rawat Shrishti Dinesh Sunita</t>
  </si>
  <si>
    <t>Sahani Arunkumar Amarnath Devkali</t>
  </si>
  <si>
    <t>Sanghvi Bhavisha tushar Jigna</t>
  </si>
  <si>
    <t>Sanjeeva Supriya Madhusudan Vidya</t>
  </si>
  <si>
    <t>Satam Abhinay Hemant Suchita</t>
  </si>
  <si>
    <t>Satra Ronak Jayesh Jigna</t>
  </si>
  <si>
    <t>Sawant Amey Ashok Anita</t>
  </si>
  <si>
    <t>Sawant Avdhoot Vikrant Deepa</t>
  </si>
  <si>
    <t>Talake Manali Jairam Bhagyashree</t>
  </si>
  <si>
    <t>Valanjoo Purva Suresh</t>
  </si>
  <si>
    <t>Wagh Ruturaj Prasad Rujuta</t>
  </si>
  <si>
    <t>Wesavkar Alisha Santosh Sharmila</t>
  </si>
  <si>
    <t>Yadav Nikhil Vijayshankar Gena</t>
  </si>
  <si>
    <t>Gariba Shrishti Deepak Bhavna</t>
  </si>
  <si>
    <t>Mistry Jinal Shailesh Sudha</t>
  </si>
  <si>
    <t>Mohan Anushree Rajashri</t>
  </si>
  <si>
    <t>Patel Prathana Navin Rupal</t>
  </si>
  <si>
    <t>Patrekar Sagar Ajit Manisha</t>
  </si>
  <si>
    <t>Peringattil Sanaya Vijayan Jayanti</t>
  </si>
  <si>
    <t>Sharma Avinash Sanjay Meena</t>
  </si>
  <si>
    <t>Mihika Vasudevan Shrikala</t>
  </si>
  <si>
    <t>Yadav Yogeeta Deenanath Kusum</t>
  </si>
  <si>
    <t>Shinde Divyta Ashok Shobha</t>
  </si>
  <si>
    <t>Dorwani Disha Manesh Richa</t>
  </si>
  <si>
    <t>Kriplani Mukul Umesh Heena</t>
  </si>
  <si>
    <t xml:space="preserve">Sabnis Pratyusha Paritosh </t>
  </si>
  <si>
    <t>SEMESTER 8 STUDENT ATTAINMENT FOR AY 2018-19</t>
  </si>
  <si>
    <t>PROFESSIONAL TRAINING (811)</t>
  </si>
  <si>
    <t>Mahajan Samiksha Dhanraj Sunita</t>
  </si>
  <si>
    <t>Sabnis Pratyusha Paritosh Praveena</t>
  </si>
  <si>
    <t>Vasudevan Mihika Shrikala</t>
  </si>
  <si>
    <t>Bhoir Pooja Dileep Sangeeta</t>
  </si>
  <si>
    <t>Valanjoo Purva Suresh Akshata</t>
  </si>
  <si>
    <t>SEMESTER 9 STUDENT ATTAINMENT FOR AY 2018-19</t>
  </si>
  <si>
    <t>ARCHITECTURAL DESIGN STUDIO (901)</t>
  </si>
  <si>
    <t>ALLIED DESIGN STUDIO (902)</t>
  </si>
  <si>
    <t>ARCHITECTURAL BUILDING CONSTRUCTION (903)</t>
  </si>
  <si>
    <t>THEORY AND DESIGN OF STRUCTURES (904)</t>
  </si>
  <si>
    <t>ARCHITECTURAL BUILDING SERVICES (908)</t>
  </si>
  <si>
    <t>ENVIRONMENTAL STUDIES (906)</t>
  </si>
  <si>
    <t>DESIGN DISSERTATION (911)</t>
  </si>
  <si>
    <t>PROFESSIONAL PRACTICE (910)</t>
  </si>
  <si>
    <t>ELECTIVES 1 (921)</t>
  </si>
  <si>
    <t>ELECTIVES 2 (922)</t>
  </si>
  <si>
    <t>Devkar Nikhil Bhupendra Rekha</t>
  </si>
  <si>
    <t>Gupta Rajkumar Rambachan Prema</t>
  </si>
  <si>
    <t>Kelshikar Rasika Suhas Shraddha</t>
  </si>
  <si>
    <t>More Shruti Parshuram Shaila</t>
  </si>
  <si>
    <t>Murli Kavya Vijayalakshmi</t>
  </si>
  <si>
    <t>Nawab Burhanuddin Zoher Jamila</t>
  </si>
  <si>
    <t>Pardeshi Nikhil Ganesh Namrata</t>
  </si>
  <si>
    <t>Patani Sarita Naresh Sujata</t>
  </si>
  <si>
    <t>Rane Aditya Suresh Sadana</t>
  </si>
  <si>
    <t>Rao Mithil Umesh Sneha</t>
  </si>
  <si>
    <t>Repe Sailee Milind Madhavi</t>
  </si>
  <si>
    <t>Sali Amruta Andhu Anita</t>
  </si>
  <si>
    <t>Sapariya Hardika Suresh Neeta</t>
  </si>
  <si>
    <t>Sarfare Shubham Shailendra Sangeeta</t>
  </si>
  <si>
    <t>Shetye Ratnamanjiri Mukund Aparna</t>
  </si>
  <si>
    <t>Singh Yash Ravindra Seema</t>
  </si>
  <si>
    <t>Soni Yogendra Santosh Rekha</t>
  </si>
  <si>
    <t>Virk Keerat Rajdeep Jaskiran</t>
  </si>
  <si>
    <t>NO. OF STUDENTS SCORING 55% &amp;ABOVE</t>
  </si>
  <si>
    <t>% OF STUDENTS SCORING 55% &amp;ABOVE</t>
  </si>
  <si>
    <t>SEMESTER 10 STUDENT ATTAINMENT FOR AY 2018-19</t>
  </si>
  <si>
    <t>ADVANCED BUILDING CONSTRUCTION AND STRUCTURES (903)</t>
  </si>
  <si>
    <t>ARCHITECTURAL THEORIES (1009)</t>
  </si>
  <si>
    <t>ARCHITECTURAL REPRESENTATION AND DETAILING (1007)</t>
  </si>
  <si>
    <t>DESIGN DISSERTATION (1011)</t>
  </si>
  <si>
    <t>PROFESSIONAL PRACTICE (1010)</t>
  </si>
  <si>
    <t>ELECTIVES (1021)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</si>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</sst>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46" x14ac:knownFonts="1">
    <font>
      <sz val="11"/>
      <name val="Calibri"/>
      <scheme val="minor"/>
    </font>
    <font>
      <sz val="11"/>
      <name val="Calibri"/>
      <family val="2"/>
    </font>
    <font>
      <sz val="11"/>
      <name val="Century Gothic"/>
      <family val="2"/>
    </font>
    <font>
      <sz val="11"/>
      <name val="Bahnschrift"/>
      <family val="2"/>
    </font>
    <font>
      <sz val="12"/>
      <name val="Calibri"/>
      <family val="2"/>
    </font>
    <font>
      <sz val="11"/>
      <name val="Calibri"/>
      <family val="2"/>
      <scheme val="major"/>
    </font>
    <font>
      <sz val="12"/>
      <name val="Calibri"/>
      <family val="2"/>
      <scheme val="major"/>
    </font>
    <font>
      <b/>
      <sz val="14"/>
      <name val="Calibri"/>
      <family val="2"/>
      <scheme val="major"/>
    </font>
    <font>
      <b/>
      <sz val="12"/>
      <name val="Calibri"/>
      <family val="2"/>
      <scheme val="major"/>
    </font>
    <font>
      <sz val="16"/>
      <name val="Calibri"/>
      <family val="2"/>
      <scheme val="major"/>
    </font>
    <font>
      <sz val="12"/>
      <name val="Calibri"/>
      <family val="2"/>
      <scheme val="minor"/>
    </font>
    <font>
      <sz val="12"/>
      <color rgb="FF000000"/>
      <name val="Calibri"/>
      <family val="2"/>
      <scheme val="major"/>
    </font>
    <font>
      <b/>
      <u/>
      <sz val="16"/>
      <name val="Calibri"/>
      <family val="2"/>
      <scheme val="major"/>
    </font>
    <font>
      <sz val="12"/>
      <color rgb="FF000000"/>
      <name val="Calibri"/>
      <family val="2"/>
    </font>
    <font>
      <sz val="12"/>
      <name val="Century Gothic"/>
      <family val="2"/>
    </font>
    <font>
      <sz val="12"/>
      <name val="Bahnschrift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4"/>
      <name val="Calibri"/>
      <family val="2"/>
      <scheme val="minor"/>
    </font>
    <font>
      <sz val="12"/>
      <color theme="1"/>
      <name val="Calibri"/>
      <family val="2"/>
      <scheme val="major"/>
    </font>
    <font>
      <b/>
      <u/>
      <sz val="14"/>
      <name val="Calibri"/>
      <family val="2"/>
      <scheme val="major"/>
    </font>
    <font>
      <sz val="11"/>
      <name val="Calibri"/>
    </font>
    <font>
      <sz val="11"/>
      <name val="Arial"/>
    </font>
    <font>
      <sz val="20"/>
      <name val="Calibri"/>
    </font>
    <font>
      <sz val="12"/>
      <name val="Times New Roman"/>
    </font>
    <font>
      <b/>
      <sz val="14"/>
      <name val="Times New Roman"/>
    </font>
    <font>
      <sz val="13"/>
      <name val="Calibri"/>
      <scheme val="minor"/>
    </font>
    <font>
      <sz val="11"/>
      <name val="Times New Roman"/>
    </font>
    <font>
      <b/>
      <sz val="11"/>
      <name val="Arial"/>
    </font>
    <font>
      <b/>
      <sz val="14"/>
      <name val="Arial"/>
    </font>
    <font>
      <b/>
      <sz val="9"/>
      <name val="Arial"/>
    </font>
    <font>
      <b/>
      <sz val="11"/>
      <name val="Calibri"/>
    </font>
    <font>
      <sz val="9"/>
      <name val="Calibri"/>
    </font>
    <font>
      <b/>
      <sz val="12"/>
      <name val="Arial"/>
    </font>
    <font>
      <b/>
      <sz val="12"/>
      <name val="Calibri"/>
    </font>
    <font>
      <b/>
      <sz val="12"/>
      <color rgb="FFFF0000"/>
      <name val="Arial"/>
    </font>
    <font>
      <b/>
      <sz val="12"/>
      <color rgb="FF000000"/>
      <name val="Arial"/>
    </font>
    <font>
      <sz val="12"/>
      <name val="Calibri"/>
    </font>
    <font>
      <sz val="12"/>
      <name val="Arial"/>
    </font>
    <font>
      <sz val="11"/>
      <name val="Century Gothic"/>
    </font>
    <font>
      <b/>
      <sz val="12"/>
      <name val="Arial"/>
      <family val="2"/>
    </font>
    <font>
      <sz val="14"/>
      <name val="Arial"/>
    </font>
    <font>
      <sz val="14"/>
      <name val="Calibri"/>
      <scheme val="minor"/>
    </font>
    <font>
      <b/>
      <u/>
      <sz val="16"/>
      <name val="Arial"/>
    </font>
    <font>
      <b/>
      <u/>
      <sz val="18"/>
      <name val="Arial"/>
    </font>
    <font>
      <sz val="16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00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rgb="FF00B050"/>
      </patternFill>
    </fill>
  </fills>
  <borders count="51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81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0" fontId="1" fillId="0" borderId="25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0" fontId="2" fillId="0" borderId="0" xfId="0" applyNumberFormat="1" applyFont="1" applyAlignment="1">
      <alignment horizontal="center" wrapText="1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1" fontId="10" fillId="0" borderId="27" xfId="0" applyNumberFormat="1" applyFont="1" applyBorder="1" applyAlignment="1" applyProtection="1">
      <alignment horizontal="left" vertical="top"/>
      <protection locked="0"/>
    </xf>
    <xf numFmtId="0" fontId="8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left" vertical="top" wrapText="1"/>
    </xf>
    <xf numFmtId="164" fontId="11" fillId="0" borderId="27" xfId="0" applyNumberFormat="1" applyFont="1" applyBorder="1" applyAlignment="1">
      <alignment horizontal="left" vertical="top"/>
    </xf>
    <xf numFmtId="0" fontId="6" fillId="0" borderId="27" xfId="0" applyFont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 wrapText="1"/>
    </xf>
    <xf numFmtId="2" fontId="6" fillId="3" borderId="27" xfId="0" applyNumberFormat="1" applyFont="1" applyFill="1" applyBorder="1" applyAlignment="1">
      <alignment horizontal="left" vertical="top"/>
    </xf>
    <xf numFmtId="10" fontId="6" fillId="0" borderId="27" xfId="0" applyNumberFormat="1" applyFont="1" applyBorder="1" applyAlignment="1">
      <alignment horizontal="left" vertical="top"/>
    </xf>
    <xf numFmtId="2" fontId="6" fillId="0" borderId="27" xfId="0" applyNumberFormat="1" applyFont="1" applyBorder="1" applyAlignment="1">
      <alignment horizontal="left" vertical="top"/>
    </xf>
    <xf numFmtId="164" fontId="6" fillId="0" borderId="27" xfId="0" applyNumberFormat="1" applyFont="1" applyBorder="1" applyAlignment="1">
      <alignment horizontal="left" vertical="top"/>
    </xf>
    <xf numFmtId="164" fontId="6" fillId="0" borderId="27" xfId="0" applyNumberFormat="1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/>
    </xf>
    <xf numFmtId="0" fontId="5" fillId="0" borderId="26" xfId="0" applyFont="1" applyBorder="1" applyAlignment="1">
      <alignment vertical="top"/>
    </xf>
    <xf numFmtId="0" fontId="9" fillId="0" borderId="26" xfId="0" applyFont="1" applyBorder="1" applyAlignment="1">
      <alignment horizontal="center" vertical="top" wrapText="1"/>
    </xf>
    <xf numFmtId="0" fontId="9" fillId="0" borderId="26" xfId="0" applyFont="1" applyBorder="1" applyAlignment="1">
      <alignment vertical="top"/>
    </xf>
    <xf numFmtId="0" fontId="12" fillId="0" borderId="26" xfId="0" applyFont="1" applyBorder="1" applyAlignment="1">
      <alignment horizontal="center" vertical="top" wrapText="1"/>
    </xf>
    <xf numFmtId="1" fontId="10" fillId="0" borderId="28" xfId="0" applyNumberFormat="1" applyFont="1" applyBorder="1" applyAlignment="1" applyProtection="1">
      <alignment horizontal="left" vertical="top"/>
      <protection locked="0"/>
    </xf>
    <xf numFmtId="0" fontId="10" fillId="0" borderId="0" xfId="0" applyFont="1" applyAlignment="1">
      <alignment horizontal="left" vertical="top"/>
    </xf>
    <xf numFmtId="164" fontId="13" fillId="0" borderId="27" xfId="0" applyNumberFormat="1" applyFont="1" applyBorder="1" applyAlignment="1">
      <alignment horizontal="left" vertical="top"/>
    </xf>
    <xf numFmtId="0" fontId="16" fillId="0" borderId="27" xfId="0" applyFont="1" applyBorder="1" applyAlignment="1">
      <alignment horizontal="left" vertical="top"/>
    </xf>
    <xf numFmtId="0" fontId="17" fillId="0" borderId="27" xfId="0" applyFont="1" applyBorder="1" applyAlignment="1">
      <alignment horizontal="left" vertical="top"/>
    </xf>
    <xf numFmtId="10" fontId="14" fillId="0" borderId="27" xfId="0" applyNumberFormat="1" applyFont="1" applyBorder="1" applyAlignment="1">
      <alignment horizontal="left" vertical="top" wrapText="1"/>
    </xf>
    <xf numFmtId="0" fontId="7" fillId="0" borderId="26" xfId="0" applyFont="1" applyBorder="1" applyAlignment="1">
      <alignment vertical="top"/>
    </xf>
    <xf numFmtId="0" fontId="6" fillId="0" borderId="26" xfId="0" applyFont="1" applyBorder="1" applyAlignment="1">
      <alignment vertical="top"/>
    </xf>
    <xf numFmtId="0" fontId="12" fillId="0" borderId="26" xfId="0" applyFont="1" applyBorder="1" applyAlignment="1">
      <alignment vertical="top" wrapText="1"/>
    </xf>
    <xf numFmtId="0" fontId="1" fillId="0" borderId="27" xfId="0" applyFont="1" applyBorder="1" applyAlignment="1">
      <alignment wrapText="1"/>
    </xf>
    <xf numFmtId="0" fontId="4" fillId="0" borderId="27" xfId="0" applyFont="1" applyBorder="1" applyAlignment="1">
      <alignment horizontal="left"/>
    </xf>
    <xf numFmtId="0" fontId="0" fillId="0" borderId="27" xfId="0" applyBorder="1"/>
    <xf numFmtId="10" fontId="2" fillId="0" borderId="27" xfId="0" applyNumberFormat="1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0" fillId="0" borderId="26" xfId="0" applyFont="1" applyBorder="1" applyAlignment="1">
      <alignment horizontal="center" vertical="top"/>
    </xf>
    <xf numFmtId="0" fontId="10" fillId="0" borderId="26" xfId="0" applyFont="1" applyBorder="1" applyAlignment="1">
      <alignment vertical="top"/>
    </xf>
    <xf numFmtId="0" fontId="10" fillId="0" borderId="24" xfId="0" applyFont="1" applyBorder="1" applyAlignment="1">
      <alignment horizontal="left" vertical="top" wrapText="1"/>
    </xf>
    <xf numFmtId="0" fontId="10" fillId="0" borderId="26" xfId="0" applyFont="1" applyBorder="1" applyAlignment="1">
      <alignment horizontal="left" vertical="top"/>
    </xf>
    <xf numFmtId="0" fontId="10" fillId="0" borderId="25" xfId="0" applyFont="1" applyBorder="1" applyAlignment="1">
      <alignment horizontal="left" vertical="top" wrapText="1"/>
    </xf>
    <xf numFmtId="2" fontId="10" fillId="0" borderId="0" xfId="0" applyNumberFormat="1" applyFont="1" applyAlignment="1">
      <alignment horizontal="left" vertical="top"/>
    </xf>
    <xf numFmtId="1" fontId="10" fillId="0" borderId="0" xfId="0" applyNumberFormat="1" applyFont="1" applyAlignment="1">
      <alignment horizontal="left" vertical="top"/>
    </xf>
    <xf numFmtId="0" fontId="10" fillId="0" borderId="27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1" fontId="17" fillId="0" borderId="27" xfId="0" applyNumberFormat="1" applyFont="1" applyBorder="1" applyAlignment="1">
      <alignment horizontal="left" vertical="top" shrinkToFit="1"/>
    </xf>
    <xf numFmtId="10" fontId="10" fillId="0" borderId="27" xfId="0" applyNumberFormat="1" applyFont="1" applyBorder="1" applyAlignment="1">
      <alignment horizontal="left" vertical="top" wrapText="1"/>
    </xf>
    <xf numFmtId="164" fontId="17" fillId="0" borderId="27" xfId="0" applyNumberFormat="1" applyFont="1" applyBorder="1" applyAlignment="1">
      <alignment horizontal="left" vertical="top" shrinkToFit="1"/>
    </xf>
    <xf numFmtId="164" fontId="10" fillId="0" borderId="27" xfId="0" applyNumberFormat="1" applyFont="1" applyBorder="1" applyAlignment="1">
      <alignment horizontal="left" vertical="top" wrapText="1"/>
    </xf>
    <xf numFmtId="164" fontId="10" fillId="0" borderId="27" xfId="0" applyNumberFormat="1" applyFont="1" applyBorder="1" applyAlignment="1">
      <alignment horizontal="left" vertical="top"/>
    </xf>
    <xf numFmtId="10" fontId="6" fillId="0" borderId="27" xfId="0" applyNumberFormat="1" applyFont="1" applyBorder="1" applyAlignment="1">
      <alignment horizontal="left" vertical="top" wrapText="1"/>
    </xf>
    <xf numFmtId="2" fontId="6" fillId="0" borderId="27" xfId="0" applyNumberFormat="1" applyFont="1" applyBorder="1" applyAlignment="1">
      <alignment horizontal="left" vertical="top" wrapText="1"/>
    </xf>
    <xf numFmtId="0" fontId="16" fillId="0" borderId="27" xfId="0" applyFont="1" applyBorder="1" applyAlignment="1">
      <alignment horizontal="left" vertical="top" wrapText="1"/>
    </xf>
    <xf numFmtId="0" fontId="17" fillId="0" borderId="27" xfId="0" applyFont="1" applyBorder="1" applyAlignment="1">
      <alignment horizontal="left" vertical="top" wrapText="1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8" fillId="0" borderId="26" xfId="0" applyFont="1" applyBorder="1" applyAlignment="1">
      <alignment vertical="top"/>
    </xf>
    <xf numFmtId="0" fontId="1" fillId="0" borderId="27" xfId="0" applyFont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164" fontId="1" fillId="0" borderId="27" xfId="0" applyNumberFormat="1" applyFont="1" applyBorder="1" applyAlignment="1">
      <alignment horizontal="left" wrapText="1"/>
    </xf>
    <xf numFmtId="9" fontId="6" fillId="0" borderId="27" xfId="0" applyNumberFormat="1" applyFont="1" applyBorder="1" applyAlignment="1">
      <alignment horizontal="left" vertical="top"/>
    </xf>
    <xf numFmtId="0" fontId="19" fillId="0" borderId="27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1" fontId="10" fillId="0" borderId="24" xfId="0" applyNumberFormat="1" applyFont="1" applyBorder="1" applyAlignment="1">
      <alignment horizontal="center" vertical="top" shrinkToFit="1"/>
    </xf>
    <xf numFmtId="2" fontId="8" fillId="0" borderId="27" xfId="0" applyNumberFormat="1" applyFont="1" applyBorder="1" applyAlignment="1">
      <alignment horizontal="left"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27" xfId="0" applyFont="1" applyBorder="1" applyAlignment="1">
      <alignment horizontal="left" vertical="top"/>
    </xf>
    <xf numFmtId="165" fontId="4" fillId="0" borderId="27" xfId="0" applyNumberFormat="1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2" fontId="4" fillId="0" borderId="0" xfId="0" applyNumberFormat="1" applyFont="1" applyAlignment="1">
      <alignment horizontal="left" vertical="top"/>
    </xf>
    <xf numFmtId="1" fontId="4" fillId="0" borderId="0" xfId="0" applyNumberFormat="1" applyFont="1" applyAlignment="1">
      <alignment horizontal="left" vertical="top"/>
    </xf>
    <xf numFmtId="2" fontId="4" fillId="0" borderId="27" xfId="0" applyNumberFormat="1" applyFont="1" applyBorder="1" applyAlignment="1">
      <alignment horizontal="left" vertical="top"/>
    </xf>
    <xf numFmtId="164" fontId="4" fillId="0" borderId="27" xfId="0" applyNumberFormat="1" applyFont="1" applyBorder="1" applyAlignment="1">
      <alignment horizontal="left" vertical="top"/>
    </xf>
    <xf numFmtId="0" fontId="21" fillId="0" borderId="0" xfId="0" applyFont="1"/>
    <xf numFmtId="0" fontId="22" fillId="0" borderId="1" xfId="0" applyFont="1" applyBorder="1"/>
    <xf numFmtId="0" fontId="22" fillId="0" borderId="0" xfId="0" applyFont="1"/>
    <xf numFmtId="0" fontId="21" fillId="2" borderId="0" xfId="0" applyFont="1" applyFill="1"/>
    <xf numFmtId="0" fontId="21" fillId="0" borderId="2" xfId="0" applyFont="1" applyBorder="1"/>
    <xf numFmtId="0" fontId="22" fillId="0" borderId="2" xfId="0" applyFont="1" applyBorder="1"/>
    <xf numFmtId="0" fontId="28" fillId="0" borderId="5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wrapText="1"/>
    </xf>
    <xf numFmtId="0" fontId="31" fillId="0" borderId="14" xfId="0" applyFont="1" applyBorder="1" applyAlignment="1">
      <alignment horizontal="center" wrapText="1"/>
    </xf>
    <xf numFmtId="0" fontId="32" fillId="0" borderId="0" xfId="0" applyFont="1"/>
    <xf numFmtId="0" fontId="33" fillId="4" borderId="15" xfId="0" applyFont="1" applyFill="1" applyBorder="1" applyAlignment="1">
      <alignment horizontal="center" vertical="center" wrapText="1"/>
    </xf>
    <xf numFmtId="0" fontId="33" fillId="4" borderId="16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2" fontId="33" fillId="4" borderId="16" xfId="0" applyNumberFormat="1" applyFont="1" applyFill="1" applyBorder="1" applyAlignment="1">
      <alignment horizontal="center" vertical="center" wrapText="1"/>
    </xf>
    <xf numFmtId="2" fontId="34" fillId="4" borderId="16" xfId="0" applyNumberFormat="1" applyFont="1" applyFill="1" applyBorder="1" applyAlignment="1">
      <alignment horizontal="center" vertical="center" wrapText="1"/>
    </xf>
    <xf numFmtId="0" fontId="33" fillId="4" borderId="17" xfId="0" applyFont="1" applyFill="1" applyBorder="1" applyAlignment="1">
      <alignment horizontal="center" vertical="center" wrapText="1"/>
    </xf>
    <xf numFmtId="0" fontId="33" fillId="4" borderId="18" xfId="0" applyFont="1" applyFill="1" applyBorder="1" applyAlignment="1">
      <alignment horizontal="center" vertical="center" wrapText="1"/>
    </xf>
    <xf numFmtId="0" fontId="33" fillId="6" borderId="18" xfId="0" applyFont="1" applyFill="1" applyBorder="1" applyAlignment="1">
      <alignment horizontal="center" vertical="center" wrapText="1"/>
    </xf>
    <xf numFmtId="2" fontId="33" fillId="4" borderId="18" xfId="0" applyNumberFormat="1" applyFont="1" applyFill="1" applyBorder="1" applyAlignment="1">
      <alignment horizontal="center" vertical="center" wrapText="1"/>
    </xf>
    <xf numFmtId="2" fontId="34" fillId="4" borderId="18" xfId="0" applyNumberFormat="1" applyFont="1" applyFill="1" applyBorder="1" applyAlignment="1">
      <alignment horizontal="center" vertical="center" wrapText="1"/>
    </xf>
    <xf numFmtId="2" fontId="33" fillId="6" borderId="18" xfId="0" applyNumberFormat="1" applyFont="1" applyFill="1" applyBorder="1" applyAlignment="1">
      <alignment horizontal="center" vertical="center" wrapText="1"/>
    </xf>
    <xf numFmtId="0" fontId="33" fillId="4" borderId="19" xfId="0" applyFont="1" applyFill="1" applyBorder="1" applyAlignment="1">
      <alignment horizontal="center" vertical="center" wrapText="1"/>
    </xf>
    <xf numFmtId="0" fontId="33" fillId="4" borderId="20" xfId="0" applyFont="1" applyFill="1" applyBorder="1" applyAlignment="1">
      <alignment horizontal="center" vertical="center" wrapText="1"/>
    </xf>
    <xf numFmtId="0" fontId="33" fillId="6" borderId="20" xfId="0" applyFont="1" applyFill="1" applyBorder="1" applyAlignment="1">
      <alignment horizontal="center" vertical="center" wrapText="1"/>
    </xf>
    <xf numFmtId="2" fontId="33" fillId="6" borderId="20" xfId="0" applyNumberFormat="1" applyFont="1" applyFill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2" fontId="33" fillId="0" borderId="18" xfId="0" applyNumberFormat="1" applyFont="1" applyBorder="1" applyAlignment="1">
      <alignment horizontal="center" vertical="center" wrapText="1"/>
    </xf>
    <xf numFmtId="0" fontId="33" fillId="0" borderId="30" xfId="0" applyFont="1" applyBorder="1" applyAlignment="1">
      <alignment horizontal="center" vertical="center" wrapText="1"/>
    </xf>
    <xf numFmtId="0" fontId="33" fillId="0" borderId="23" xfId="0" applyFont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33" fillId="0" borderId="32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5" fillId="6" borderId="18" xfId="0" applyFont="1" applyFill="1" applyBorder="1" applyAlignment="1">
      <alignment horizontal="center" vertical="center" wrapText="1"/>
    </xf>
    <xf numFmtId="0" fontId="36" fillId="6" borderId="18" xfId="0" applyFont="1" applyFill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6" borderId="12" xfId="0" applyFont="1" applyFill="1" applyBorder="1" applyAlignment="1">
      <alignment horizontal="center" vertical="center" wrapText="1"/>
    </xf>
    <xf numFmtId="0" fontId="21" fillId="0" borderId="23" xfId="0" applyFont="1" applyBorder="1"/>
    <xf numFmtId="2" fontId="33" fillId="0" borderId="23" xfId="0" applyNumberFormat="1" applyFont="1" applyBorder="1" applyAlignment="1">
      <alignment horizontal="center" vertical="center" wrapText="1"/>
    </xf>
    <xf numFmtId="2" fontId="21" fillId="0" borderId="0" xfId="0" applyNumberFormat="1" applyFont="1"/>
    <xf numFmtId="1" fontId="21" fillId="0" borderId="0" xfId="0" applyNumberFormat="1" applyFont="1"/>
    <xf numFmtId="0" fontId="21" fillId="3" borderId="24" xfId="0" applyFont="1" applyFill="1" applyBorder="1" applyAlignment="1">
      <alignment horizontal="left" wrapText="1"/>
    </xf>
    <xf numFmtId="0" fontId="39" fillId="3" borderId="36" xfId="0" applyFont="1" applyFill="1" applyBorder="1" applyAlignment="1">
      <alignment horizontal="left" vertical="center" wrapText="1"/>
    </xf>
    <xf numFmtId="0" fontId="21" fillId="3" borderId="34" xfId="0" applyFont="1" applyFill="1" applyBorder="1" applyAlignment="1">
      <alignment horizontal="left" vertical="center"/>
    </xf>
    <xf numFmtId="2" fontId="21" fillId="3" borderId="37" xfId="0" applyNumberFormat="1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2" fontId="21" fillId="3" borderId="24" xfId="0" applyNumberFormat="1" applyFont="1" applyFill="1" applyBorder="1" applyAlignment="1">
      <alignment horizontal="left" vertical="center"/>
    </xf>
    <xf numFmtId="0" fontId="21" fillId="3" borderId="9" xfId="0" applyFont="1" applyFill="1" applyBorder="1" applyAlignment="1">
      <alignment horizontal="left" wrapText="1"/>
    </xf>
    <xf numFmtId="0" fontId="39" fillId="3" borderId="38" xfId="0" applyFont="1" applyFill="1" applyBorder="1" applyAlignment="1">
      <alignment horizontal="left" vertical="center" wrapText="1"/>
    </xf>
    <xf numFmtId="0" fontId="21" fillId="3" borderId="29" xfId="0" applyFont="1" applyFill="1" applyBorder="1" applyAlignment="1">
      <alignment horizontal="left" vertical="center"/>
    </xf>
    <xf numFmtId="0" fontId="21" fillId="3" borderId="38" xfId="0" applyFont="1" applyFill="1" applyBorder="1" applyAlignment="1">
      <alignment horizontal="left" vertical="center"/>
    </xf>
    <xf numFmtId="0" fontId="21" fillId="3" borderId="39" xfId="0" applyFont="1" applyFill="1" applyBorder="1" applyAlignment="1">
      <alignment horizontal="left" vertical="center"/>
    </xf>
    <xf numFmtId="2" fontId="6" fillId="0" borderId="40" xfId="0" applyNumberFormat="1" applyFont="1" applyBorder="1" applyAlignment="1">
      <alignment horizontal="left" vertical="top"/>
    </xf>
    <xf numFmtId="2" fontId="6" fillId="3" borderId="28" xfId="0" applyNumberFormat="1" applyFont="1" applyFill="1" applyBorder="1" applyAlignment="1">
      <alignment horizontal="left" vertical="top"/>
    </xf>
    <xf numFmtId="0" fontId="6" fillId="0" borderId="41" xfId="0" applyFont="1" applyBorder="1" applyAlignment="1">
      <alignment horizontal="left" vertical="top"/>
    </xf>
    <xf numFmtId="2" fontId="6" fillId="0" borderId="0" xfId="0" applyNumberFormat="1" applyFont="1" applyAlignment="1">
      <alignment horizontal="left" vertical="top"/>
    </xf>
    <xf numFmtId="0" fontId="5" fillId="7" borderId="24" xfId="0" applyFont="1" applyFill="1" applyBorder="1" applyAlignment="1">
      <alignment vertical="top"/>
    </xf>
    <xf numFmtId="0" fontId="21" fillId="0" borderId="41" xfId="0" applyFont="1" applyBorder="1" applyAlignment="1">
      <alignment horizontal="left" vertical="center"/>
    </xf>
    <xf numFmtId="2" fontId="21" fillId="0" borderId="0" xfId="0" applyNumberFormat="1" applyFont="1" applyAlignment="1">
      <alignment horizontal="left" vertical="center"/>
    </xf>
    <xf numFmtId="164" fontId="1" fillId="0" borderId="27" xfId="0" applyNumberFormat="1" applyFont="1" applyBorder="1" applyAlignment="1">
      <alignment horizontal="center" vertical="center"/>
    </xf>
    <xf numFmtId="164" fontId="4" fillId="0" borderId="27" xfId="0" applyNumberFormat="1" applyFont="1" applyBorder="1" applyAlignment="1">
      <alignment horizontal="center" vertical="center"/>
    </xf>
    <xf numFmtId="2" fontId="4" fillId="0" borderId="27" xfId="0" applyNumberFormat="1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0" borderId="26" xfId="0" applyBorder="1"/>
    <xf numFmtId="0" fontId="33" fillId="0" borderId="42" xfId="0" applyFont="1" applyBorder="1" applyAlignment="1">
      <alignment horizontal="center" vertical="center" wrapText="1"/>
    </xf>
    <xf numFmtId="2" fontId="33" fillId="0" borderId="42" xfId="0" applyNumberFormat="1" applyFont="1" applyBorder="1" applyAlignment="1">
      <alignment horizontal="center" vertical="center" wrapText="1"/>
    </xf>
    <xf numFmtId="0" fontId="33" fillId="0" borderId="27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22" fillId="0" borderId="6" xfId="0" applyFont="1" applyBorder="1"/>
    <xf numFmtId="0" fontId="22" fillId="0" borderId="7" xfId="0" applyFont="1" applyBorder="1"/>
    <xf numFmtId="0" fontId="21" fillId="0" borderId="5" xfId="0" applyFont="1" applyBorder="1"/>
    <xf numFmtId="0" fontId="21" fillId="0" borderId="6" xfId="0" applyFont="1" applyBorder="1"/>
    <xf numFmtId="0" fontId="23" fillId="2" borderId="9" xfId="0" applyFont="1" applyFill="1" applyBorder="1" applyAlignment="1">
      <alignment wrapText="1"/>
    </xf>
    <xf numFmtId="0" fontId="24" fillId="0" borderId="26" xfId="0" applyFont="1" applyBorder="1"/>
    <xf numFmtId="0" fontId="22" fillId="0" borderId="43" xfId="0" applyFont="1" applyBorder="1"/>
    <xf numFmtId="0" fontId="0" fillId="0" borderId="9" xfId="0" applyBorder="1"/>
    <xf numFmtId="0" fontId="25" fillId="0" borderId="26" xfId="0" applyFont="1" applyBorder="1" applyAlignment="1">
      <alignment vertical="center"/>
    </xf>
    <xf numFmtId="0" fontId="26" fillId="0" borderId="26" xfId="0" applyFont="1" applyBorder="1"/>
    <xf numFmtId="0" fontId="27" fillId="0" borderId="26" xfId="0" applyFont="1" applyBorder="1"/>
    <xf numFmtId="0" fontId="25" fillId="0" borderId="26" xfId="0" applyFont="1" applyBorder="1"/>
    <xf numFmtId="0" fontId="21" fillId="0" borderId="44" xfId="0" applyFont="1" applyBorder="1"/>
    <xf numFmtId="0" fontId="22" fillId="0" borderId="45" xfId="0" applyFont="1" applyBorder="1"/>
    <xf numFmtId="0" fontId="21" fillId="0" borderId="26" xfId="0" applyFont="1" applyBorder="1"/>
    <xf numFmtId="0" fontId="32" fillId="0" borderId="26" xfId="0" applyFont="1" applyBorder="1"/>
    <xf numFmtId="0" fontId="31" fillId="0" borderId="46" xfId="0" applyFont="1" applyBorder="1" applyAlignment="1">
      <alignment horizontal="center" wrapText="1"/>
    </xf>
    <xf numFmtId="0" fontId="33" fillId="0" borderId="47" xfId="0" applyFont="1" applyBorder="1" applyAlignment="1">
      <alignment horizontal="center" vertical="center" wrapText="1"/>
    </xf>
    <xf numFmtId="0" fontId="33" fillId="0" borderId="48" xfId="0" applyFont="1" applyBorder="1" applyAlignment="1">
      <alignment horizontal="center" vertical="center" wrapText="1"/>
    </xf>
    <xf numFmtId="0" fontId="33" fillId="0" borderId="49" xfId="0" applyFont="1" applyBorder="1" applyAlignment="1">
      <alignment horizontal="center" vertical="center" wrapText="1"/>
    </xf>
    <xf numFmtId="0" fontId="22" fillId="0" borderId="26" xfId="0" applyFont="1" applyBorder="1"/>
    <xf numFmtId="0" fontId="42" fillId="0" borderId="26" xfId="0" applyFont="1" applyBorder="1"/>
    <xf numFmtId="0" fontId="45" fillId="0" borderId="0" xfId="0" applyFont="1"/>
    <xf numFmtId="0" fontId="42" fillId="0" borderId="0" xfId="0" applyFont="1"/>
    <xf numFmtId="2" fontId="42" fillId="0" borderId="0" xfId="0" applyNumberFormat="1" applyFont="1"/>
    <xf numFmtId="0" fontId="42" fillId="0" borderId="0" xfId="0" applyFont="1" applyAlignment="1">
      <alignment wrapText="1"/>
    </xf>
    <xf numFmtId="9" fontId="42" fillId="0" borderId="0" xfId="0" applyNumberFormat="1" applyFont="1"/>
    <xf numFmtId="0" fontId="42" fillId="0" borderId="0" xfId="0" applyFont="1" applyAlignment="1">
      <alignment horizontal="center"/>
    </xf>
    <xf numFmtId="0" fontId="8" fillId="0" borderId="2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164" fontId="13" fillId="0" borderId="27" xfId="0" applyNumberFormat="1" applyFont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10" fontId="14" fillId="0" borderId="27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165" fontId="4" fillId="0" borderId="27" xfId="0" applyNumberFormat="1" applyFont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2" fontId="6" fillId="3" borderId="27" xfId="0" applyNumberFormat="1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21" fillId="3" borderId="24" xfId="0" applyFont="1" applyFill="1" applyBorder="1" applyAlignment="1">
      <alignment horizontal="center" vertical="center" wrapText="1"/>
    </xf>
    <xf numFmtId="0" fontId="39" fillId="3" borderId="36" xfId="0" applyFont="1" applyFill="1" applyBorder="1" applyAlignment="1">
      <alignment horizontal="center" vertical="center" wrapText="1"/>
    </xf>
    <xf numFmtId="0" fontId="21" fillId="3" borderId="34" xfId="0" applyFont="1" applyFill="1" applyBorder="1" applyAlignment="1">
      <alignment horizontal="center" vertical="center"/>
    </xf>
    <xf numFmtId="2" fontId="21" fillId="3" borderId="37" xfId="0" applyNumberFormat="1" applyFont="1" applyFill="1" applyBorder="1" applyAlignment="1">
      <alignment horizontal="center" vertical="center"/>
    </xf>
    <xf numFmtId="0" fontId="21" fillId="3" borderId="24" xfId="0" applyFont="1" applyFill="1" applyBorder="1" applyAlignment="1">
      <alignment horizontal="center" vertical="center"/>
    </xf>
    <xf numFmtId="2" fontId="21" fillId="3" borderId="24" xfId="0" applyNumberFormat="1" applyFont="1" applyFill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 wrapText="1"/>
    </xf>
    <xf numFmtId="0" fontId="39" fillId="3" borderId="38" xfId="0" applyFont="1" applyFill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vertical="center"/>
    </xf>
    <xf numFmtId="0" fontId="21" fillId="3" borderId="38" xfId="0" applyFont="1" applyFill="1" applyBorder="1" applyAlignment="1">
      <alignment horizontal="center" vertical="center"/>
    </xf>
    <xf numFmtId="0" fontId="21" fillId="3" borderId="39" xfId="0" applyFont="1" applyFill="1" applyBorder="1" applyAlignment="1">
      <alignment horizontal="center" vertical="center"/>
    </xf>
    <xf numFmtId="164" fontId="6" fillId="0" borderId="27" xfId="0" applyNumberFormat="1" applyFont="1" applyBorder="1" applyAlignment="1">
      <alignment horizontal="center" vertical="center"/>
    </xf>
    <xf numFmtId="2" fontId="6" fillId="0" borderId="2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4" fillId="0" borderId="26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 readingOrder="1"/>
    </xf>
    <xf numFmtId="0" fontId="29" fillId="3" borderId="21" xfId="0" applyFont="1" applyFill="1" applyBorder="1" applyAlignment="1">
      <alignment horizontal="center" vertical="center" wrapText="1"/>
    </xf>
    <xf numFmtId="0" fontId="41" fillId="0" borderId="3" xfId="0" applyFont="1" applyBorder="1"/>
    <xf numFmtId="0" fontId="41" fillId="0" borderId="4" xfId="0" applyFont="1" applyBorder="1"/>
    <xf numFmtId="0" fontId="28" fillId="0" borderId="5" xfId="0" applyFont="1" applyBorder="1" applyAlignment="1">
      <alignment horizontal="center" wrapText="1"/>
    </xf>
    <xf numFmtId="0" fontId="22" fillId="0" borderId="6" xfId="0" applyFont="1" applyBorder="1"/>
    <xf numFmtId="0" fontId="22" fillId="0" borderId="7" xfId="0" applyFont="1" applyBorder="1"/>
    <xf numFmtId="0" fontId="7" fillId="0" borderId="26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5" fillId="0" borderId="26" xfId="0" applyFont="1" applyBorder="1" applyAlignment="1">
      <alignment horizontal="center" vertical="top"/>
    </xf>
    <xf numFmtId="0" fontId="8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vertical="top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vertical="center"/>
    </xf>
    <xf numFmtId="0" fontId="8" fillId="0" borderId="27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/>
    </xf>
    <xf numFmtId="0" fontId="6" fillId="3" borderId="28" xfId="0" applyFont="1" applyFill="1" applyBorder="1" applyAlignment="1">
      <alignment horizontal="left" vertical="top"/>
    </xf>
    <xf numFmtId="0" fontId="6" fillId="3" borderId="33" xfId="0" applyFont="1" applyFill="1" applyBorder="1" applyAlignment="1">
      <alignment horizontal="left" vertical="top"/>
    </xf>
    <xf numFmtId="0" fontId="37" fillId="3" borderId="24" xfId="0" applyFont="1" applyFill="1" applyBorder="1" applyAlignment="1">
      <alignment horizontal="left"/>
    </xf>
    <xf numFmtId="0" fontId="38" fillId="0" borderId="35" xfId="0" applyFont="1" applyBorder="1" applyAlignment="1">
      <alignment horizontal="left"/>
    </xf>
    <xf numFmtId="0" fontId="6" fillId="0" borderId="28" xfId="0" applyFont="1" applyBorder="1" applyAlignment="1">
      <alignment horizontal="left" vertical="top" wrapText="1"/>
    </xf>
    <xf numFmtId="0" fontId="6" fillId="0" borderId="33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/>
    </xf>
    <xf numFmtId="0" fontId="6" fillId="0" borderId="33" xfId="0" applyFont="1" applyBorder="1" applyAlignment="1">
      <alignment horizontal="left" vertical="top"/>
    </xf>
    <xf numFmtId="0" fontId="37" fillId="3" borderId="34" xfId="0" applyFont="1" applyFill="1" applyBorder="1" applyAlignment="1">
      <alignment horizontal="left"/>
    </xf>
    <xf numFmtId="0" fontId="6" fillId="0" borderId="27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/>
    </xf>
    <xf numFmtId="0" fontId="7" fillId="0" borderId="2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37" fillId="3" borderId="24" xfId="0" applyFont="1" applyFill="1" applyBorder="1" applyAlignment="1">
      <alignment horizontal="center" vertical="center"/>
    </xf>
    <xf numFmtId="0" fontId="38" fillId="0" borderId="3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/>
    </xf>
    <xf numFmtId="0" fontId="37" fillId="3" borderId="34" xfId="0" applyFont="1" applyFill="1" applyBorder="1" applyAlignment="1">
      <alignment horizontal="center" vertical="center"/>
    </xf>
    <xf numFmtId="0" fontId="15" fillId="0" borderId="27" xfId="0" applyFont="1" applyBorder="1" applyAlignment="1">
      <alignment horizontal="left" vertical="top" wrapText="1"/>
    </xf>
    <xf numFmtId="0" fontId="15" fillId="0" borderId="27" xfId="0" applyFont="1" applyBorder="1" applyAlignment="1">
      <alignment horizontal="left" vertical="top"/>
    </xf>
    <xf numFmtId="0" fontId="12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1" fillId="0" borderId="27" xfId="0" applyFont="1" applyBorder="1"/>
    <xf numFmtId="0" fontId="3" fillId="0" borderId="2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top"/>
    </xf>
    <xf numFmtId="0" fontId="6" fillId="0" borderId="27" xfId="0" applyFont="1" applyBorder="1" applyAlignment="1">
      <alignment horizontal="center" vertical="top"/>
    </xf>
    <xf numFmtId="0" fontId="10" fillId="0" borderId="26" xfId="0" applyFont="1" applyBorder="1" applyAlignment="1">
      <alignment horizontal="center" vertical="top"/>
    </xf>
    <xf numFmtId="0" fontId="18" fillId="0" borderId="26" xfId="0" applyFont="1" applyBorder="1" applyAlignment="1">
      <alignment horizontal="center" vertical="top"/>
    </xf>
    <xf numFmtId="0" fontId="10" fillId="0" borderId="27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/>
    </xf>
    <xf numFmtId="0" fontId="3" fillId="0" borderId="27" xfId="0" applyFont="1" applyBorder="1" applyAlignment="1">
      <alignment horizontal="left" vertical="center"/>
    </xf>
    <xf numFmtId="0" fontId="20" fillId="0" borderId="26" xfId="0" applyFont="1" applyBorder="1" applyAlignment="1">
      <alignment horizontal="center" vertical="top"/>
    </xf>
    <xf numFmtId="0" fontId="33" fillId="8" borderId="22" xfId="0" applyFont="1" applyFill="1" applyBorder="1" applyAlignment="1">
      <alignment horizontal="center" vertical="center" wrapText="1"/>
    </xf>
    <xf numFmtId="0" fontId="21" fillId="8" borderId="22" xfId="0" applyFont="1" applyFill="1" applyBorder="1"/>
    <xf numFmtId="2" fontId="33" fillId="8" borderId="22" xfId="0" applyNumberFormat="1" applyFont="1" applyFill="1" applyBorder="1" applyAlignment="1">
      <alignment horizontal="center" vertical="center" wrapText="1"/>
    </xf>
    <xf numFmtId="0" fontId="0" fillId="0" borderId="50" xfId="0" applyFill="1" applyBorder="1"/>
  </cellXfs>
  <cellStyles count="1">
    <cellStyle name="Normal" xfId="0" builtinId="0"/>
  </cellStyles>
  <dxfs count="10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POs ATTAINED for AY 2018-19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POCO_CTESCOA!$B$110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C1-4A24-910B-D9B452888A9E}"/>
            </c:ext>
          </c:extLst>
        </c:ser>
        <c:ser>
          <c:idx val="1"/>
          <c:order val="1"/>
          <c:tx>
            <c:strRef>
              <c:f>POCO_CTESCOA!$B$111</c:f>
              <c:strCache>
                <c:ptCount val="1"/>
                <c:pt idx="0">
                  <c:v>TARGETS ACHIEVED 2018-19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POCO_CTESCOA!$C$111:$J$111</c:f>
              <c:numCache>
                <c:formatCode>0.00</c:formatCode>
                <c:ptCount val="8"/>
                <c:pt idx="0">
                  <c:v>1.9728571428571429</c:v>
                </c:pt>
                <c:pt idx="1">
                  <c:v>2.1669736842105265</c:v>
                </c:pt>
                <c:pt idx="2">
                  <c:v>1.7877333333333332</c:v>
                </c:pt>
                <c:pt idx="3">
                  <c:v>2.0536363636363637</c:v>
                </c:pt>
                <c:pt idx="4">
                  <c:v>1.7249999999999999</c:v>
                </c:pt>
                <c:pt idx="5">
                  <c:v>1.6133962264150938</c:v>
                </c:pt>
                <c:pt idx="6">
                  <c:v>1.7011111111111115</c:v>
                </c:pt>
                <c:pt idx="7">
                  <c:v>1.8025862068965519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C1-4A24-910B-D9B452888A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418672352"/>
        <c:axId val="1418668192"/>
      </c:barChart>
      <c:catAx>
        <c:axId val="1418672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668192"/>
        <c:crosses val="autoZero"/>
        <c:auto val="1"/>
        <c:lblAlgn val="ctr"/>
        <c:lblOffset val="100"/>
        <c:noMultiLvlLbl val="0"/>
      </c:catAx>
      <c:valAx>
        <c:axId val="1418668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672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POs ATTAINED for AY 2018-19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POCO_CTESCOA!$B$110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C1-4A24-910B-D9B452888A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1418672352"/>
        <c:axId val="1418668192"/>
      </c:barChart>
      <c:lineChart>
        <c:grouping val="standard"/>
        <c:varyColors val="0"/>
        <c:ser>
          <c:idx val="1"/>
          <c:order val="1"/>
          <c:tx>
            <c:strRef>
              <c:f>POCO_CTESCOA!$B$111</c:f>
              <c:strCache>
                <c:ptCount val="1"/>
                <c:pt idx="0">
                  <c:v>TARGETS ACHIEVED 2018-19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POCO_CTESCOA!$C$111:$J$111</c:f>
              <c:numCache>
                <c:formatCode>0.00</c:formatCode>
                <c:ptCount val="8"/>
                <c:pt idx="0">
                  <c:v>1.9728571428571429</c:v>
                </c:pt>
                <c:pt idx="1">
                  <c:v>2.1669736842105265</c:v>
                </c:pt>
                <c:pt idx="2">
                  <c:v>1.7877333333333332</c:v>
                </c:pt>
                <c:pt idx="3">
                  <c:v>2.0536363636363637</c:v>
                </c:pt>
                <c:pt idx="4">
                  <c:v>1.7249999999999999</c:v>
                </c:pt>
                <c:pt idx="5">
                  <c:v>1.6133962264150938</c:v>
                </c:pt>
                <c:pt idx="6">
                  <c:v>1.7011111111111115</c:v>
                </c:pt>
                <c:pt idx="7">
                  <c:v>1.8025862068965519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C1-4A24-910B-D9B452888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361856"/>
        <c:axId val="1460368096"/>
      </c:lineChart>
      <c:catAx>
        <c:axId val="1418672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668192"/>
        <c:crosses val="autoZero"/>
        <c:auto val="1"/>
        <c:lblAlgn val="ctr"/>
        <c:lblOffset val="100"/>
        <c:noMultiLvlLbl val="0"/>
      </c:catAx>
      <c:valAx>
        <c:axId val="1418668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672352"/>
        <c:crosses val="autoZero"/>
        <c:crossBetween val="between"/>
      </c:valAx>
      <c:valAx>
        <c:axId val="1460368096"/>
        <c:scaling>
          <c:orientation val="minMax"/>
        </c:scaling>
        <c:delete val="1"/>
        <c:axPos val="r"/>
        <c:numFmt formatCode="0.00" sourceLinked="1"/>
        <c:majorTickMark val="out"/>
        <c:minorTickMark val="none"/>
        <c:tickLblPos val="nextTo"/>
        <c:crossAx val="1460361856"/>
        <c:crosses val="max"/>
        <c:crossBetween val="between"/>
      </c:valAx>
      <c:catAx>
        <c:axId val="146036185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1460368096"/>
        <c:crosses val="max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POs</a:t>
            </a:r>
            <a:r>
              <a:rPr lang="en-US" baseline="0"/>
              <a:t> %</a:t>
            </a:r>
            <a:r>
              <a:rPr lang="en-US"/>
              <a:t> ATTAINMENT for AY 2018-19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POCO_CTESCOA!$N$110</c:f>
              <c:strCache>
                <c:ptCount val="1"/>
                <c:pt idx="0">
                  <c:v>PERCENTAGE ATTAINMENT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POCO_CTESCOA!$O$109:$V$109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POCO_CTESCOA!$O$110:$V$110</c:f>
              <c:numCache>
                <c:formatCode>0%</c:formatCode>
                <c:ptCount val="8"/>
                <c:pt idx="0">
                  <c:v>0.72684210526315784</c:v>
                </c:pt>
                <c:pt idx="1">
                  <c:v>0.72232456140350887</c:v>
                </c:pt>
                <c:pt idx="2">
                  <c:v>0.7056842105263158</c:v>
                </c:pt>
                <c:pt idx="3">
                  <c:v>0.79263157894736846</c:v>
                </c:pt>
                <c:pt idx="4">
                  <c:v>0.75468749999999996</c:v>
                </c:pt>
                <c:pt idx="5">
                  <c:v>0.73085470085470061</c:v>
                </c:pt>
                <c:pt idx="6">
                  <c:v>0.79189655172413798</c:v>
                </c:pt>
                <c:pt idx="7">
                  <c:v>0.74148936170212776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5F-459C-8E9D-D2ADE4F250F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237587615"/>
        <c:axId val="1237592607"/>
      </c:barChart>
      <c:catAx>
        <c:axId val="12375876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7592607"/>
        <c:crosses val="autoZero"/>
        <c:auto val="1"/>
        <c:lblAlgn val="ctr"/>
        <c:lblOffset val="100"/>
        <c:noMultiLvlLbl val="0"/>
      </c:catAx>
      <c:valAx>
        <c:axId val="12375926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758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238124</xdr:colOff>
      <xdr:row>113</xdr:row>
      <xdr:rowOff>4762</xdr:rowOff>
    </xdr:from>
    <xdr:to>
      <xdr:col>6</xdr:col>
      <xdr:colOff>400049</xdr:colOff>
      <xdr:row>128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67E5E51-4AE9-1FC0-8EF5-3F38DBE80E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266699</xdr:colOff>
      <xdr:row>113</xdr:row>
      <xdr:rowOff>4762</xdr:rowOff>
    </xdr:from>
    <xdr:to>
      <xdr:col>13</xdr:col>
      <xdr:colOff>1142999</xdr:colOff>
      <xdr:row>128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BAC6CDC-8697-A032-339E-5B314E84916E}"/>
            </a:ext>
            <a:ext uri="{147F2762-F138-4A5C-976F-8EAC2B608ADB}">
              <a16:predDERef xmlns:a16="http://schemas.microsoft.com/office/drawing/2014/main" pred="{D67E5E51-4AE9-1FC0-8EF5-3F38DBE80E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495299</xdr:colOff>
      <xdr:row>113</xdr:row>
      <xdr:rowOff>4762</xdr:rowOff>
    </xdr:from>
    <xdr:to>
      <xdr:col>23</xdr:col>
      <xdr:colOff>171449</xdr:colOff>
      <xdr:row>128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7A65459-BF19-EBB3-3D3B-CD74B8A642E7}"/>
            </a:ext>
            <a:ext uri="{147F2762-F138-4A5C-976F-8EAC2B608ADB}">
              <a16:predDERef xmlns:a16="http://schemas.microsoft.com/office/drawing/2014/main" pred="{ABAC6CDC-8697-A032-339E-5B314E8491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1104900</xdr:colOff>
      <xdr:row>101</xdr:row>
      <xdr:rowOff>9525</xdr:rowOff>
    </xdr:from>
    <xdr:to>
      <xdr:col>9</xdr:col>
      <xdr:colOff>571500</xdr:colOff>
      <xdr:row>104</xdr:row>
      <xdr:rowOff>9525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664CB6A-357A-66E3-1F7E-309D9EE0E3E7}"/>
            </a:ext>
            <a:ext uri="{147F2762-F138-4A5C-976F-8EAC2B608ADB}">
              <a16:predDERef xmlns:a16="http://schemas.microsoft.com/office/drawing/2014/main" pred="{97A65459-BF19-EBB3-3D3B-CD74B8A642E7}"/>
            </a:ext>
          </a:extLst>
        </xdr:cNvPr>
        <xdr:cNvCxnSpPr>
          <a:cxnSpLocks/>
        </xdr:cNvCxnSpPr>
      </xdr:nvCxnSpPr>
      <xdr:spPr>
        <a:xfrm>
          <a:off x="2228850" y="26412825"/>
          <a:ext cx="4676775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135</xdr:row>
      <xdr:rowOff>0</xdr:rowOff>
    </xdr:from>
    <xdr:ext cx="314325" cy="200025"/>
    <xdr:sp macro="" textlink="">
      <xdr:nvSpPr>
        <xdr:cNvPr id="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143</xdr:row>
      <xdr:rowOff>0</xdr:rowOff>
    </xdr:from>
    <xdr:ext cx="314325" cy="200025"/>
    <xdr:sp macro="" textlink="">
      <xdr:nvSpPr>
        <xdr:cNvPr id="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132</xdr:row>
      <xdr:rowOff>0</xdr:rowOff>
    </xdr:from>
    <xdr:ext cx="314325" cy="200025"/>
    <xdr:sp macro="" textlink="">
      <xdr:nvSpPr>
        <xdr:cNvPr id="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135</xdr:row>
      <xdr:rowOff>0</xdr:rowOff>
    </xdr:from>
    <xdr:ext cx="314325" cy="276225"/>
    <xdr:sp macro="" textlink="">
      <xdr:nvSpPr>
        <xdr:cNvPr id="5" name="Shape 4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193600" y="3646650"/>
          <a:ext cx="3048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138</xdr:row>
      <xdr:rowOff>0</xdr:rowOff>
    </xdr:from>
    <xdr:ext cx="314325" cy="304800"/>
    <xdr:sp macro="" textlink="">
      <xdr:nvSpPr>
        <xdr:cNvPr id="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155</xdr:row>
      <xdr:rowOff>0</xdr:rowOff>
    </xdr:from>
    <xdr:ext cx="314325" cy="200025"/>
    <xdr:sp macro="" textlink="">
      <xdr:nvSpPr>
        <xdr:cNvPr id="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149</xdr:row>
      <xdr:rowOff>0</xdr:rowOff>
    </xdr:from>
    <xdr:ext cx="314325" cy="228600"/>
    <xdr:sp macro="" textlink="">
      <xdr:nvSpPr>
        <xdr:cNvPr id="8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156</xdr:row>
      <xdr:rowOff>0</xdr:rowOff>
    </xdr:from>
    <xdr:ext cx="314325" cy="228600"/>
    <xdr:sp macro="" textlink="">
      <xdr:nvSpPr>
        <xdr:cNvPr id="9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193</xdr:row>
      <xdr:rowOff>0</xdr:rowOff>
    </xdr:from>
    <xdr:ext cx="314325" cy="200025"/>
    <xdr:sp macro="" textlink="">
      <xdr:nvSpPr>
        <xdr:cNvPr id="10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200</xdr:row>
      <xdr:rowOff>0</xdr:rowOff>
    </xdr:from>
    <xdr:ext cx="314325" cy="266700"/>
    <xdr:sp macro="" textlink="">
      <xdr:nvSpPr>
        <xdr:cNvPr id="11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186</xdr:row>
      <xdr:rowOff>0</xdr:rowOff>
    </xdr:from>
    <xdr:ext cx="314325" cy="228600"/>
    <xdr:sp macro="" textlink="">
      <xdr:nvSpPr>
        <xdr:cNvPr id="12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190</xdr:row>
      <xdr:rowOff>0</xdr:rowOff>
    </xdr:from>
    <xdr:ext cx="314325" cy="200025"/>
    <xdr:sp macro="" textlink="">
      <xdr:nvSpPr>
        <xdr:cNvPr id="1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194</xdr:row>
      <xdr:rowOff>0</xdr:rowOff>
    </xdr:from>
    <xdr:ext cx="314325" cy="200025"/>
    <xdr:sp macro="" textlink="">
      <xdr:nvSpPr>
        <xdr:cNvPr id="1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201</xdr:row>
      <xdr:rowOff>0</xdr:rowOff>
    </xdr:from>
    <xdr:ext cx="314325" cy="266700"/>
    <xdr:sp macro="" textlink="">
      <xdr:nvSpPr>
        <xdr:cNvPr id="15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187</xdr:row>
      <xdr:rowOff>0</xdr:rowOff>
    </xdr:from>
    <xdr:ext cx="314325" cy="228600"/>
    <xdr:sp macro="" textlink="">
      <xdr:nvSpPr>
        <xdr:cNvPr id="16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191</xdr:row>
      <xdr:rowOff>0</xdr:rowOff>
    </xdr:from>
    <xdr:ext cx="314325" cy="200025"/>
    <xdr:sp macro="" textlink="">
      <xdr:nvSpPr>
        <xdr:cNvPr id="1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196</xdr:row>
      <xdr:rowOff>0</xdr:rowOff>
    </xdr:from>
    <xdr:ext cx="314325" cy="200025"/>
    <xdr:sp macro="" textlink="">
      <xdr:nvSpPr>
        <xdr:cNvPr id="18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203</xdr:row>
      <xdr:rowOff>0</xdr:rowOff>
    </xdr:from>
    <xdr:ext cx="314325" cy="266700"/>
    <xdr:sp macro="" textlink="">
      <xdr:nvSpPr>
        <xdr:cNvPr id="19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189</xdr:row>
      <xdr:rowOff>0</xdr:rowOff>
    </xdr:from>
    <xdr:ext cx="314325" cy="228600"/>
    <xdr:sp macro="" textlink="">
      <xdr:nvSpPr>
        <xdr:cNvPr id="20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193</xdr:row>
      <xdr:rowOff>0</xdr:rowOff>
    </xdr:from>
    <xdr:ext cx="314325" cy="200025"/>
    <xdr:sp macro="" textlink="">
      <xdr:nvSpPr>
        <xdr:cNvPr id="21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196</xdr:row>
      <xdr:rowOff>0</xdr:rowOff>
    </xdr:from>
    <xdr:ext cx="314325" cy="200025"/>
    <xdr:sp macro="" textlink="">
      <xdr:nvSpPr>
        <xdr:cNvPr id="2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203</xdr:row>
      <xdr:rowOff>0</xdr:rowOff>
    </xdr:from>
    <xdr:ext cx="314325" cy="266700"/>
    <xdr:sp macro="" textlink="">
      <xdr:nvSpPr>
        <xdr:cNvPr id="23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189</xdr:row>
      <xdr:rowOff>0</xdr:rowOff>
    </xdr:from>
    <xdr:ext cx="314325" cy="228600"/>
    <xdr:sp macro="" textlink="">
      <xdr:nvSpPr>
        <xdr:cNvPr id="24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193</xdr:row>
      <xdr:rowOff>0</xdr:rowOff>
    </xdr:from>
    <xdr:ext cx="314325" cy="200025"/>
    <xdr:sp macro="" textlink="">
      <xdr:nvSpPr>
        <xdr:cNvPr id="25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138</xdr:row>
      <xdr:rowOff>0</xdr:rowOff>
    </xdr:from>
    <xdr:ext cx="314325" cy="304800"/>
    <xdr:sp macro="" textlink="">
      <xdr:nvSpPr>
        <xdr:cNvPr id="2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139</xdr:row>
      <xdr:rowOff>0</xdr:rowOff>
    </xdr:from>
    <xdr:ext cx="314325" cy="304800"/>
    <xdr:sp macro="" textlink="">
      <xdr:nvSpPr>
        <xdr:cNvPr id="27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AFF24-6715-4D29-BF47-A7619155000D}">
  <sheetPr>
    <pageSetUpPr fitToPage="1"/>
  </sheetPr>
  <dimension ref="A1:AF399"/>
  <sheetViews>
    <sheetView tabSelected="1" topLeftCell="A103" workbookViewId="0">
      <selection activeCell="A108" sqref="A108:X130"/>
    </sheetView>
  </sheetViews>
  <sheetFormatPr defaultColWidth="12.5703125" defaultRowHeight="15" x14ac:dyDescent="0.25"/>
  <cols>
    <col min="1" max="1" width="16.85546875" customWidth="1"/>
    <col min="2" max="2" width="17.140625" customWidth="1"/>
    <col min="3" max="10" width="8.7109375" customWidth="1"/>
    <col min="11" max="12" width="7.5703125" customWidth="1"/>
    <col min="13" max="13" width="16.85546875" bestFit="1" customWidth="1"/>
    <col min="14" max="14" width="17.140625" customWidth="1"/>
    <col min="15" max="22" width="8.7109375" customWidth="1"/>
    <col min="23" max="32" width="7.5703125" customWidth="1"/>
  </cols>
  <sheetData>
    <row r="1" spans="1:32" ht="15" customHeight="1" x14ac:dyDescent="0.25">
      <c r="A1" s="164"/>
      <c r="B1" s="165"/>
      <c r="C1" s="165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3"/>
      <c r="W1" s="86"/>
      <c r="X1" s="86"/>
      <c r="Y1" s="86"/>
      <c r="Z1" s="86"/>
      <c r="AA1" s="87"/>
      <c r="AB1" s="88"/>
      <c r="AC1" s="88"/>
      <c r="AD1" s="88"/>
      <c r="AE1" s="88"/>
      <c r="AF1" s="88"/>
    </row>
    <row r="2" spans="1:32" ht="26.25" customHeight="1" x14ac:dyDescent="0.4">
      <c r="A2" s="166"/>
      <c r="B2" s="157"/>
      <c r="C2" s="167" t="s">
        <v>0</v>
      </c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68"/>
      <c r="W2" s="157"/>
      <c r="AA2" s="87"/>
      <c r="AB2" s="88"/>
      <c r="AC2" s="88"/>
      <c r="AD2" s="88"/>
      <c r="AE2" s="88"/>
      <c r="AF2" s="88"/>
    </row>
    <row r="3" spans="1:32" ht="18.75" customHeight="1" x14ac:dyDescent="0.25">
      <c r="A3" s="169"/>
      <c r="B3" s="157"/>
      <c r="C3" s="170" t="s">
        <v>1</v>
      </c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219" t="s">
        <v>2</v>
      </c>
      <c r="P3" s="220"/>
      <c r="Q3" s="220"/>
      <c r="R3" s="220"/>
      <c r="S3" s="220"/>
      <c r="T3" s="157"/>
      <c r="U3" s="157"/>
      <c r="V3" s="168"/>
      <c r="W3" s="157"/>
      <c r="AA3" s="87"/>
      <c r="AB3" s="88"/>
      <c r="AC3" s="88"/>
      <c r="AD3" s="88"/>
      <c r="AE3" s="88"/>
      <c r="AF3" s="88"/>
    </row>
    <row r="4" spans="1:32" ht="17.25" customHeight="1" x14ac:dyDescent="0.3">
      <c r="A4" s="169"/>
      <c r="B4" s="157"/>
      <c r="C4" s="157"/>
      <c r="D4" s="171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220"/>
      <c r="P4" s="220"/>
      <c r="Q4" s="220"/>
      <c r="R4" s="220"/>
      <c r="S4" s="220"/>
      <c r="T4" s="157"/>
      <c r="U4" s="157"/>
      <c r="V4" s="168"/>
      <c r="W4" s="157"/>
      <c r="AA4" s="87"/>
      <c r="AB4" s="88"/>
      <c r="AC4" s="88"/>
      <c r="AD4" s="88"/>
      <c r="AE4" s="88"/>
      <c r="AF4" s="88"/>
    </row>
    <row r="5" spans="1:32" ht="15" customHeight="1" x14ac:dyDescent="0.25">
      <c r="A5" s="169"/>
      <c r="B5" s="157"/>
      <c r="C5" s="172" t="s">
        <v>3</v>
      </c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220"/>
      <c r="P5" s="220"/>
      <c r="Q5" s="220"/>
      <c r="R5" s="220"/>
      <c r="S5" s="220"/>
      <c r="T5" s="157"/>
      <c r="U5" s="157"/>
      <c r="V5" s="168"/>
      <c r="W5" s="157"/>
      <c r="AA5" s="87"/>
      <c r="AB5" s="88"/>
      <c r="AC5" s="88"/>
      <c r="AD5" s="88"/>
      <c r="AE5" s="88"/>
      <c r="AF5" s="88"/>
    </row>
    <row r="6" spans="1:32" ht="18.75" customHeight="1" x14ac:dyDescent="0.3">
      <c r="A6" s="169"/>
      <c r="B6" s="157"/>
      <c r="C6" s="173" t="s">
        <v>4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68"/>
      <c r="W6" s="157"/>
      <c r="AA6" s="87"/>
      <c r="AB6" s="88"/>
      <c r="AC6" s="88"/>
      <c r="AD6" s="88"/>
      <c r="AE6" s="88"/>
      <c r="AF6" s="88"/>
    </row>
    <row r="7" spans="1:32" ht="18.75" customHeight="1" x14ac:dyDescent="0.3">
      <c r="A7" s="169"/>
      <c r="B7" s="157"/>
      <c r="C7" s="173" t="s">
        <v>5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68"/>
      <c r="W7" s="157"/>
      <c r="AA7" s="87"/>
      <c r="AB7" s="88"/>
      <c r="AC7" s="88"/>
      <c r="AD7" s="88"/>
      <c r="AE7" s="88"/>
      <c r="AF7" s="88"/>
    </row>
    <row r="8" spans="1:32" ht="15" customHeight="1" x14ac:dyDescent="0.25">
      <c r="A8" s="174"/>
      <c r="B8" s="89"/>
      <c r="C8" s="89"/>
      <c r="D8" s="89"/>
      <c r="E8" s="89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175"/>
      <c r="W8" s="182"/>
      <c r="X8" s="87"/>
      <c r="Y8" s="87"/>
      <c r="Z8" s="87"/>
      <c r="AA8" s="87"/>
      <c r="AB8" s="88"/>
      <c r="AC8" s="88"/>
      <c r="AD8" s="88"/>
      <c r="AE8" s="88"/>
      <c r="AF8" s="88"/>
    </row>
    <row r="9" spans="1:32" ht="32.25" customHeight="1" x14ac:dyDescent="0.3">
      <c r="A9" s="223" t="s">
        <v>6</v>
      </c>
      <c r="B9" s="224"/>
      <c r="C9" s="224"/>
      <c r="D9" s="224"/>
      <c r="E9" s="224"/>
      <c r="F9" s="224"/>
      <c r="G9" s="224"/>
      <c r="H9" s="224"/>
      <c r="I9" s="224"/>
      <c r="J9" s="225"/>
      <c r="K9" s="183"/>
      <c r="L9" s="183"/>
      <c r="M9" s="223" t="s">
        <v>7</v>
      </c>
      <c r="N9" s="224"/>
      <c r="O9" s="224"/>
      <c r="P9" s="224"/>
      <c r="Q9" s="224"/>
      <c r="R9" s="224"/>
      <c r="S9" s="224"/>
      <c r="T9" s="224"/>
      <c r="U9" s="224"/>
      <c r="V9" s="225"/>
      <c r="W9" s="157"/>
    </row>
    <row r="10" spans="1:32" ht="15" customHeight="1" x14ac:dyDescent="0.25">
      <c r="A10" s="226" t="s">
        <v>8</v>
      </c>
      <c r="B10" s="227"/>
      <c r="C10" s="227"/>
      <c r="D10" s="227"/>
      <c r="E10" s="227"/>
      <c r="F10" s="227"/>
      <c r="G10" s="227"/>
      <c r="H10" s="227"/>
      <c r="I10" s="227"/>
      <c r="J10" s="228"/>
      <c r="K10" s="157"/>
      <c r="L10" s="157"/>
      <c r="M10" s="226" t="s">
        <v>8</v>
      </c>
      <c r="N10" s="227"/>
      <c r="O10" s="227"/>
      <c r="P10" s="227"/>
      <c r="Q10" s="227"/>
      <c r="R10" s="227"/>
      <c r="S10" s="227"/>
      <c r="T10" s="227"/>
      <c r="U10" s="227"/>
      <c r="V10" s="228"/>
      <c r="W10" s="157"/>
    </row>
    <row r="11" spans="1:32" ht="18" customHeight="1" x14ac:dyDescent="0.25">
      <c r="A11" s="91" t="s">
        <v>9</v>
      </c>
      <c r="B11" s="92" t="s">
        <v>10</v>
      </c>
      <c r="C11" s="92" t="s">
        <v>11</v>
      </c>
      <c r="D11" s="92" t="s">
        <v>12</v>
      </c>
      <c r="E11" s="92" t="s">
        <v>13</v>
      </c>
      <c r="F11" s="92" t="s">
        <v>14</v>
      </c>
      <c r="G11" s="92" t="s">
        <v>15</v>
      </c>
      <c r="H11" s="92" t="s">
        <v>16</v>
      </c>
      <c r="I11" s="92" t="s">
        <v>17</v>
      </c>
      <c r="J11" s="92" t="s">
        <v>18</v>
      </c>
      <c r="K11" s="157"/>
      <c r="L11" s="157"/>
      <c r="M11" s="91" t="s">
        <v>9</v>
      </c>
      <c r="N11" s="92" t="s">
        <v>10</v>
      </c>
      <c r="O11" s="92" t="s">
        <v>11</v>
      </c>
      <c r="P11" s="92" t="s">
        <v>12</v>
      </c>
      <c r="Q11" s="92" t="s">
        <v>13</v>
      </c>
      <c r="R11" s="92" t="s">
        <v>14</v>
      </c>
      <c r="S11" s="92" t="s">
        <v>15</v>
      </c>
      <c r="T11" s="92" t="s">
        <v>16</v>
      </c>
      <c r="U11" s="92" t="s">
        <v>17</v>
      </c>
      <c r="V11" s="92" t="s">
        <v>18</v>
      </c>
      <c r="W11" s="157"/>
    </row>
    <row r="12" spans="1:32" ht="18" customHeight="1" x14ac:dyDescent="0.25">
      <c r="A12" s="93"/>
      <c r="B12" s="94"/>
      <c r="C12" s="94"/>
      <c r="D12" s="94"/>
      <c r="E12" s="94"/>
      <c r="F12" s="94"/>
      <c r="G12" s="94"/>
      <c r="H12" s="94"/>
      <c r="I12" s="94"/>
      <c r="J12" s="94"/>
      <c r="K12" s="176"/>
      <c r="L12" s="176"/>
      <c r="M12" s="93"/>
      <c r="N12" s="94"/>
      <c r="O12" s="94"/>
      <c r="P12" s="94"/>
      <c r="Q12" s="94"/>
      <c r="R12" s="94"/>
      <c r="S12" s="94"/>
      <c r="T12" s="94"/>
      <c r="U12" s="94"/>
      <c r="V12" s="94"/>
      <c r="W12" s="176"/>
      <c r="X12" s="85"/>
      <c r="Y12" s="85"/>
      <c r="Z12" s="85"/>
      <c r="AA12" s="85"/>
      <c r="AB12" s="85"/>
      <c r="AC12" s="85"/>
      <c r="AD12" s="85"/>
      <c r="AE12" s="85"/>
      <c r="AF12" s="85"/>
    </row>
    <row r="13" spans="1:32" ht="105" x14ac:dyDescent="0.25">
      <c r="A13" s="95"/>
      <c r="B13" s="96"/>
      <c r="C13" s="97" t="s">
        <v>19</v>
      </c>
      <c r="D13" s="98" t="s">
        <v>20</v>
      </c>
      <c r="E13" s="98" t="s">
        <v>21</v>
      </c>
      <c r="F13" s="98" t="s">
        <v>22</v>
      </c>
      <c r="G13" s="98" t="s">
        <v>23</v>
      </c>
      <c r="H13" s="98" t="s">
        <v>24</v>
      </c>
      <c r="I13" s="98" t="s">
        <v>25</v>
      </c>
      <c r="J13" s="98" t="s">
        <v>26</v>
      </c>
      <c r="K13" s="177"/>
      <c r="L13" s="177"/>
      <c r="M13" s="95"/>
      <c r="N13" s="96"/>
      <c r="O13" s="97" t="s">
        <v>19</v>
      </c>
      <c r="P13" s="98" t="s">
        <v>20</v>
      </c>
      <c r="Q13" s="98" t="s">
        <v>21</v>
      </c>
      <c r="R13" s="98" t="s">
        <v>22</v>
      </c>
      <c r="S13" s="98" t="s">
        <v>23</v>
      </c>
      <c r="T13" s="98" t="s">
        <v>24</v>
      </c>
      <c r="U13" s="98" t="s">
        <v>25</v>
      </c>
      <c r="V13" s="178" t="s">
        <v>26</v>
      </c>
      <c r="W13" s="177"/>
      <c r="X13" s="99"/>
      <c r="Y13" s="99"/>
      <c r="Z13" s="99"/>
      <c r="AA13" s="99"/>
      <c r="AB13" s="99"/>
      <c r="AC13" s="99"/>
      <c r="AD13" s="99"/>
      <c r="AE13" s="99"/>
      <c r="AF13" s="99"/>
    </row>
    <row r="14" spans="1:32" ht="15.75" x14ac:dyDescent="0.25">
      <c r="A14" s="100" t="s">
        <v>27</v>
      </c>
      <c r="B14" s="101" t="s">
        <v>28</v>
      </c>
      <c r="C14" s="102">
        <v>3</v>
      </c>
      <c r="D14" s="102">
        <v>3</v>
      </c>
      <c r="E14" s="102">
        <v>3</v>
      </c>
      <c r="F14" s="102">
        <v>3</v>
      </c>
      <c r="G14" s="102">
        <v>2</v>
      </c>
      <c r="H14" s="102">
        <v>2</v>
      </c>
      <c r="I14" s="102">
        <v>2</v>
      </c>
      <c r="J14" s="102">
        <v>3</v>
      </c>
      <c r="K14" s="157"/>
      <c r="L14" s="157"/>
      <c r="M14" s="100" t="s">
        <v>27</v>
      </c>
      <c r="N14" s="101" t="s">
        <v>28</v>
      </c>
      <c r="O14" s="103">
        <v>2.33</v>
      </c>
      <c r="P14" s="103">
        <v>2.33</v>
      </c>
      <c r="Q14" s="103">
        <v>2.33</v>
      </c>
      <c r="R14" s="103">
        <v>2.33</v>
      </c>
      <c r="S14" s="104">
        <v>1.55</v>
      </c>
      <c r="T14" s="104">
        <v>1.55</v>
      </c>
      <c r="U14" s="104">
        <v>1.55</v>
      </c>
      <c r="V14" s="104">
        <v>2.33</v>
      </c>
      <c r="W14" s="157"/>
    </row>
    <row r="15" spans="1:32" ht="31.5" x14ac:dyDescent="0.25">
      <c r="A15" s="105"/>
      <c r="B15" s="106" t="s">
        <v>29</v>
      </c>
      <c r="C15" s="107">
        <v>3</v>
      </c>
      <c r="D15" s="107">
        <v>3</v>
      </c>
      <c r="E15" s="107">
        <v>2</v>
      </c>
      <c r="F15" s="107">
        <v>2</v>
      </c>
      <c r="G15" s="107">
        <v>2</v>
      </c>
      <c r="H15" s="107"/>
      <c r="I15" s="107"/>
      <c r="J15" s="107">
        <v>2</v>
      </c>
      <c r="K15" s="157"/>
      <c r="L15" s="157"/>
      <c r="M15" s="105"/>
      <c r="N15" s="106" t="s">
        <v>29</v>
      </c>
      <c r="O15" s="106">
        <v>2.78</v>
      </c>
      <c r="P15" s="106">
        <v>2.78</v>
      </c>
      <c r="Q15" s="108">
        <v>1.85</v>
      </c>
      <c r="R15" s="108">
        <v>1.85</v>
      </c>
      <c r="S15" s="108">
        <v>1.85</v>
      </c>
      <c r="T15" s="108"/>
      <c r="U15" s="108"/>
      <c r="V15" s="109">
        <v>1.85</v>
      </c>
      <c r="W15" s="157"/>
    </row>
    <row r="16" spans="1:32" ht="15.75" x14ac:dyDescent="0.25">
      <c r="A16" s="105"/>
      <c r="B16" s="106" t="s">
        <v>30</v>
      </c>
      <c r="C16" s="107"/>
      <c r="D16" s="107">
        <v>3</v>
      </c>
      <c r="E16" s="107">
        <v>3</v>
      </c>
      <c r="F16" s="107"/>
      <c r="G16" s="107"/>
      <c r="H16" s="107">
        <v>2</v>
      </c>
      <c r="I16" s="107"/>
      <c r="J16" s="107"/>
      <c r="K16" s="157"/>
      <c r="L16" s="157"/>
      <c r="M16" s="105"/>
      <c r="N16" s="106" t="s">
        <v>30</v>
      </c>
      <c r="O16" s="107"/>
      <c r="P16" s="110">
        <v>1.46</v>
      </c>
      <c r="Q16" s="110">
        <v>1.46</v>
      </c>
      <c r="R16" s="110"/>
      <c r="S16" s="110"/>
      <c r="T16" s="110">
        <v>0.98</v>
      </c>
      <c r="U16" s="107"/>
      <c r="V16" s="107"/>
      <c r="W16" s="157"/>
    </row>
    <row r="17" spans="1:23" ht="15.75" x14ac:dyDescent="0.25">
      <c r="A17" s="105"/>
      <c r="B17" s="106" t="s">
        <v>31</v>
      </c>
      <c r="C17" s="107"/>
      <c r="D17" s="107">
        <v>3</v>
      </c>
      <c r="E17" s="107">
        <v>2</v>
      </c>
      <c r="F17" s="107"/>
      <c r="G17" s="107"/>
      <c r="H17" s="107"/>
      <c r="I17" s="107"/>
      <c r="J17" s="107">
        <v>2</v>
      </c>
      <c r="K17" s="157"/>
      <c r="L17" s="157"/>
      <c r="M17" s="105"/>
      <c r="N17" s="106" t="s">
        <v>31</v>
      </c>
      <c r="O17" s="107"/>
      <c r="P17" s="107">
        <v>2.06</v>
      </c>
      <c r="Q17" s="107">
        <v>1.39</v>
      </c>
      <c r="R17" s="107"/>
      <c r="S17" s="107"/>
      <c r="T17" s="107"/>
      <c r="U17" s="107"/>
      <c r="V17" s="107">
        <v>1.39</v>
      </c>
      <c r="W17" s="157"/>
    </row>
    <row r="18" spans="1:23" ht="15.75" x14ac:dyDescent="0.25">
      <c r="A18" s="105"/>
      <c r="B18" s="106" t="s">
        <v>32</v>
      </c>
      <c r="C18" s="107"/>
      <c r="D18" s="107">
        <v>3</v>
      </c>
      <c r="E18" s="107">
        <v>2</v>
      </c>
      <c r="F18" s="107">
        <v>2</v>
      </c>
      <c r="G18" s="107"/>
      <c r="H18" s="107"/>
      <c r="I18" s="107">
        <v>2</v>
      </c>
      <c r="J18" s="107">
        <v>3</v>
      </c>
      <c r="K18" s="157"/>
      <c r="L18" s="157"/>
      <c r="M18" s="105"/>
      <c r="N18" s="106" t="s">
        <v>32</v>
      </c>
      <c r="O18" s="107"/>
      <c r="P18" s="110">
        <v>2.48</v>
      </c>
      <c r="Q18" s="110">
        <v>1.65</v>
      </c>
      <c r="R18" s="110">
        <v>1.65</v>
      </c>
      <c r="S18" s="110"/>
      <c r="T18" s="110"/>
      <c r="U18" s="110">
        <v>1.65</v>
      </c>
      <c r="V18" s="110">
        <v>2.48</v>
      </c>
      <c r="W18" s="157"/>
    </row>
    <row r="19" spans="1:23" ht="15.75" x14ac:dyDescent="0.25">
      <c r="A19" s="105"/>
      <c r="B19" s="106" t="s">
        <v>33</v>
      </c>
      <c r="C19" s="107">
        <v>3</v>
      </c>
      <c r="D19" s="107"/>
      <c r="E19" s="107">
        <v>2</v>
      </c>
      <c r="F19" s="107">
        <v>2</v>
      </c>
      <c r="G19" s="107"/>
      <c r="H19" s="107"/>
      <c r="I19" s="107"/>
      <c r="J19" s="107">
        <v>3</v>
      </c>
      <c r="K19" s="157"/>
      <c r="L19" s="157"/>
      <c r="M19" s="105"/>
      <c r="N19" s="106" t="s">
        <v>33</v>
      </c>
      <c r="O19" s="107">
        <v>2.85</v>
      </c>
      <c r="P19" s="107"/>
      <c r="Q19" s="107">
        <v>1.9</v>
      </c>
      <c r="R19" s="107">
        <v>1.9</v>
      </c>
      <c r="S19" s="107"/>
      <c r="T19" s="107"/>
      <c r="U19" s="107"/>
      <c r="V19" s="107">
        <v>2.85</v>
      </c>
      <c r="W19" s="157"/>
    </row>
    <row r="20" spans="1:23" ht="15.75" x14ac:dyDescent="0.25">
      <c r="A20" s="105"/>
      <c r="B20" s="106" t="s">
        <v>34</v>
      </c>
      <c r="C20" s="107"/>
      <c r="D20" s="107">
        <v>3</v>
      </c>
      <c r="E20" s="107">
        <v>3</v>
      </c>
      <c r="F20" s="107"/>
      <c r="G20" s="107"/>
      <c r="H20" s="107">
        <v>2</v>
      </c>
      <c r="I20" s="107"/>
      <c r="J20" s="107"/>
      <c r="K20" s="157"/>
      <c r="L20" s="157"/>
      <c r="M20" s="105"/>
      <c r="N20" s="106" t="s">
        <v>34</v>
      </c>
      <c r="O20" s="107"/>
      <c r="P20" s="110">
        <v>2.63</v>
      </c>
      <c r="Q20" s="110">
        <v>2.63</v>
      </c>
      <c r="R20" s="110"/>
      <c r="S20" s="110"/>
      <c r="T20" s="110">
        <v>1.75</v>
      </c>
      <c r="U20" s="107"/>
      <c r="V20" s="107"/>
      <c r="W20" s="157"/>
    </row>
    <row r="21" spans="1:23" ht="31.5" x14ac:dyDescent="0.25">
      <c r="A21" s="105"/>
      <c r="B21" s="106" t="s">
        <v>35</v>
      </c>
      <c r="C21" s="107"/>
      <c r="D21" s="107">
        <v>3</v>
      </c>
      <c r="E21" s="107"/>
      <c r="F21" s="107">
        <v>3</v>
      </c>
      <c r="G21" s="107">
        <v>2</v>
      </c>
      <c r="H21" s="107"/>
      <c r="I21" s="107">
        <v>2</v>
      </c>
      <c r="J21" s="107">
        <v>2</v>
      </c>
      <c r="K21" s="157"/>
      <c r="L21" s="157"/>
      <c r="M21" s="105"/>
      <c r="N21" s="106" t="s">
        <v>35</v>
      </c>
      <c r="O21" s="107"/>
      <c r="P21" s="110">
        <v>2.81</v>
      </c>
      <c r="Q21" s="110"/>
      <c r="R21" s="110">
        <v>2.81</v>
      </c>
      <c r="S21" s="110">
        <v>1.88</v>
      </c>
      <c r="T21" s="110"/>
      <c r="U21" s="110">
        <v>1.88</v>
      </c>
      <c r="V21" s="110">
        <v>1.88</v>
      </c>
      <c r="W21" s="157"/>
    </row>
    <row r="22" spans="1:23" ht="15.75" customHeight="1" x14ac:dyDescent="0.25">
      <c r="A22" s="111"/>
      <c r="B22" s="112" t="s">
        <v>36</v>
      </c>
      <c r="C22" s="113"/>
      <c r="D22" s="113">
        <v>3</v>
      </c>
      <c r="E22" s="113">
        <v>2</v>
      </c>
      <c r="F22" s="113">
        <v>3</v>
      </c>
      <c r="G22" s="113"/>
      <c r="H22" s="113">
        <v>2</v>
      </c>
      <c r="I22" s="113"/>
      <c r="J22" s="113">
        <v>2</v>
      </c>
      <c r="K22" s="157"/>
      <c r="L22" s="157"/>
      <c r="M22" s="111"/>
      <c r="N22" s="112" t="s">
        <v>36</v>
      </c>
      <c r="O22" s="113"/>
      <c r="P22" s="114">
        <v>2.78</v>
      </c>
      <c r="Q22" s="114">
        <v>1.85</v>
      </c>
      <c r="R22" s="114">
        <v>2.78</v>
      </c>
      <c r="S22" s="114"/>
      <c r="T22" s="114">
        <v>1.85</v>
      </c>
      <c r="U22" s="114"/>
      <c r="V22" s="114">
        <v>1.85</v>
      </c>
      <c r="W22" s="157"/>
    </row>
    <row r="23" spans="1:23" ht="15.75" x14ac:dyDescent="0.25">
      <c r="A23" s="115" t="s">
        <v>37</v>
      </c>
      <c r="B23" s="116" t="s">
        <v>28</v>
      </c>
      <c r="C23" s="116">
        <v>3</v>
      </c>
      <c r="D23" s="116">
        <v>3</v>
      </c>
      <c r="E23" s="116">
        <v>3</v>
      </c>
      <c r="F23" s="116">
        <v>3</v>
      </c>
      <c r="G23" s="116">
        <v>2</v>
      </c>
      <c r="H23" s="116">
        <v>2</v>
      </c>
      <c r="I23" s="116">
        <v>2</v>
      </c>
      <c r="J23" s="116">
        <v>3</v>
      </c>
      <c r="K23" s="157"/>
      <c r="L23" s="157"/>
      <c r="M23" s="115" t="s">
        <v>37</v>
      </c>
      <c r="N23" s="116" t="s">
        <v>28</v>
      </c>
      <c r="O23" s="116">
        <v>2.1800000000000002</v>
      </c>
      <c r="P23" s="116">
        <v>2.1800000000000002</v>
      </c>
      <c r="Q23" s="116">
        <v>2.1800000000000002</v>
      </c>
      <c r="R23" s="116">
        <v>2.1800000000000002</v>
      </c>
      <c r="S23" s="116">
        <v>1.45</v>
      </c>
      <c r="T23" s="116">
        <v>1.45</v>
      </c>
      <c r="U23" s="116">
        <v>1.45</v>
      </c>
      <c r="V23" s="116">
        <v>2.1800000000000002</v>
      </c>
      <c r="W23" s="157"/>
    </row>
    <row r="24" spans="1:23" ht="31.5" x14ac:dyDescent="0.25">
      <c r="A24" s="117"/>
      <c r="B24" s="118" t="s">
        <v>29</v>
      </c>
      <c r="C24" s="118">
        <v>3</v>
      </c>
      <c r="D24" s="118">
        <v>3</v>
      </c>
      <c r="E24" s="118">
        <v>2</v>
      </c>
      <c r="F24" s="118">
        <v>2</v>
      </c>
      <c r="G24" s="118">
        <v>2</v>
      </c>
      <c r="H24" s="118"/>
      <c r="I24" s="118"/>
      <c r="J24" s="118">
        <v>2</v>
      </c>
      <c r="K24" s="157"/>
      <c r="L24" s="157"/>
      <c r="M24" s="117"/>
      <c r="N24" s="118" t="s">
        <v>29</v>
      </c>
      <c r="O24" s="119">
        <v>2.74</v>
      </c>
      <c r="P24" s="119">
        <v>2.74</v>
      </c>
      <c r="Q24" s="119">
        <v>1.83</v>
      </c>
      <c r="R24" s="119">
        <v>1.83</v>
      </c>
      <c r="S24" s="119">
        <v>1.83</v>
      </c>
      <c r="T24" s="118"/>
      <c r="U24" s="118"/>
      <c r="V24" s="118">
        <v>1.83</v>
      </c>
      <c r="W24" s="157"/>
    </row>
    <row r="25" spans="1:23" ht="15.75" customHeight="1" x14ac:dyDescent="0.25">
      <c r="A25" s="117"/>
      <c r="B25" s="118" t="s">
        <v>30</v>
      </c>
      <c r="C25" s="118"/>
      <c r="D25" s="118">
        <v>3</v>
      </c>
      <c r="E25" s="118">
        <v>3</v>
      </c>
      <c r="F25" s="118"/>
      <c r="G25" s="118"/>
      <c r="H25" s="118">
        <v>2</v>
      </c>
      <c r="I25" s="118"/>
      <c r="J25" s="118"/>
      <c r="K25" s="157"/>
      <c r="L25" s="157"/>
      <c r="M25" s="117"/>
      <c r="N25" s="118" t="s">
        <v>30</v>
      </c>
      <c r="O25" s="119"/>
      <c r="P25" s="119">
        <v>1.84</v>
      </c>
      <c r="Q25" s="119">
        <v>1.84</v>
      </c>
      <c r="R25" s="118"/>
      <c r="S25" s="118"/>
      <c r="T25" s="118">
        <v>1.23</v>
      </c>
      <c r="U25" s="118"/>
      <c r="V25" s="118"/>
      <c r="W25" s="157"/>
    </row>
    <row r="26" spans="1:23" ht="15.75" customHeight="1" x14ac:dyDescent="0.25">
      <c r="A26" s="117"/>
      <c r="B26" s="118" t="s">
        <v>31</v>
      </c>
      <c r="C26" s="118"/>
      <c r="D26" s="118">
        <v>3</v>
      </c>
      <c r="E26" s="118">
        <v>2</v>
      </c>
      <c r="F26" s="118"/>
      <c r="G26" s="118"/>
      <c r="H26" s="118"/>
      <c r="I26" s="118"/>
      <c r="J26" s="118">
        <v>2</v>
      </c>
      <c r="K26" s="157"/>
      <c r="L26" s="157"/>
      <c r="M26" s="117"/>
      <c r="N26" s="118" t="s">
        <v>31</v>
      </c>
      <c r="O26" s="118"/>
      <c r="P26" s="118">
        <v>2.1</v>
      </c>
      <c r="Q26" s="118">
        <v>1.4</v>
      </c>
      <c r="R26" s="118"/>
      <c r="S26" s="118"/>
      <c r="T26" s="118"/>
      <c r="U26" s="118"/>
      <c r="V26" s="118">
        <v>1.4</v>
      </c>
      <c r="W26" s="157"/>
    </row>
    <row r="27" spans="1:23" s="157" customFormat="1" ht="15.75" customHeight="1" x14ac:dyDescent="0.25">
      <c r="A27" s="120"/>
      <c r="B27" s="121" t="s">
        <v>32</v>
      </c>
      <c r="C27" s="121"/>
      <c r="D27" s="121">
        <v>3</v>
      </c>
      <c r="E27" s="121">
        <v>2</v>
      </c>
      <c r="F27" s="121">
        <v>2</v>
      </c>
      <c r="G27" s="121"/>
      <c r="H27" s="121"/>
      <c r="I27" s="121">
        <v>2</v>
      </c>
      <c r="J27" s="121">
        <v>3</v>
      </c>
      <c r="M27" s="120"/>
      <c r="N27" s="121" t="s">
        <v>32</v>
      </c>
      <c r="O27" s="121"/>
      <c r="P27" s="121">
        <v>1.73</v>
      </c>
      <c r="Q27" s="121">
        <v>1.1499999999999999</v>
      </c>
      <c r="R27" s="121">
        <v>1.1499999999999999</v>
      </c>
      <c r="S27" s="121"/>
      <c r="T27" s="121"/>
      <c r="U27" s="121">
        <v>1.1499999999999999</v>
      </c>
      <c r="V27" s="121">
        <v>1.73</v>
      </c>
    </row>
    <row r="28" spans="1:23" s="157" customFormat="1" ht="15.75" x14ac:dyDescent="0.25">
      <c r="A28" s="179"/>
      <c r="B28" s="160" t="s">
        <v>33</v>
      </c>
      <c r="C28" s="160">
        <v>3</v>
      </c>
      <c r="D28" s="160"/>
      <c r="E28" s="160">
        <v>2</v>
      </c>
      <c r="F28" s="160">
        <v>2</v>
      </c>
      <c r="G28" s="160"/>
      <c r="H28" s="160"/>
      <c r="I28" s="160"/>
      <c r="J28" s="160">
        <v>3</v>
      </c>
      <c r="M28" s="160"/>
      <c r="N28" s="160" t="s">
        <v>33</v>
      </c>
      <c r="O28" s="160">
        <v>2.4</v>
      </c>
      <c r="P28" s="160"/>
      <c r="Q28" s="160">
        <v>1.6</v>
      </c>
      <c r="R28" s="160">
        <v>1.6</v>
      </c>
      <c r="S28" s="160"/>
      <c r="T28" s="160"/>
      <c r="U28" s="160"/>
      <c r="V28" s="180">
        <v>2.4</v>
      </c>
    </row>
    <row r="29" spans="1:23" s="157" customFormat="1" ht="15.75" customHeight="1" x14ac:dyDescent="0.25">
      <c r="A29" s="122"/>
      <c r="B29" s="123" t="s">
        <v>34</v>
      </c>
      <c r="C29" s="123"/>
      <c r="D29" s="123">
        <v>3</v>
      </c>
      <c r="E29" s="123">
        <v>3</v>
      </c>
      <c r="F29" s="123"/>
      <c r="G29" s="123"/>
      <c r="H29" s="123">
        <v>2</v>
      </c>
      <c r="I29" s="123"/>
      <c r="J29" s="123"/>
      <c r="M29" s="158"/>
      <c r="N29" s="158" t="s">
        <v>34</v>
      </c>
      <c r="O29" s="158"/>
      <c r="P29" s="159">
        <v>1.5</v>
      </c>
      <c r="Q29" s="159">
        <v>1.5</v>
      </c>
      <c r="R29" s="158"/>
      <c r="S29" s="158"/>
      <c r="T29" s="158">
        <v>1</v>
      </c>
      <c r="U29" s="158"/>
      <c r="V29" s="181"/>
    </row>
    <row r="30" spans="1:23" ht="31.5" x14ac:dyDescent="0.25">
      <c r="A30" s="117"/>
      <c r="B30" s="118" t="s">
        <v>35</v>
      </c>
      <c r="C30" s="118"/>
      <c r="D30" s="118">
        <v>3</v>
      </c>
      <c r="E30" s="118"/>
      <c r="F30" s="118">
        <v>3</v>
      </c>
      <c r="G30" s="118">
        <v>2</v>
      </c>
      <c r="H30" s="118"/>
      <c r="I30" s="118">
        <v>2</v>
      </c>
      <c r="J30" s="118">
        <v>2</v>
      </c>
      <c r="K30" s="157"/>
      <c r="L30" s="157"/>
      <c r="M30" s="122"/>
      <c r="N30" s="123" t="s">
        <v>35</v>
      </c>
      <c r="O30" s="123"/>
      <c r="P30" s="123">
        <v>2.59</v>
      </c>
      <c r="Q30" s="123"/>
      <c r="R30" s="123">
        <v>2.59</v>
      </c>
      <c r="S30" s="123">
        <v>1.73</v>
      </c>
      <c r="T30" s="123"/>
      <c r="U30" s="123">
        <v>1.73</v>
      </c>
      <c r="V30" s="123">
        <v>1.73</v>
      </c>
      <c r="W30" s="157"/>
    </row>
    <row r="31" spans="1:23" ht="15.75" customHeight="1" x14ac:dyDescent="0.25">
      <c r="A31" s="124"/>
      <c r="B31" s="125" t="s">
        <v>36</v>
      </c>
      <c r="C31" s="125"/>
      <c r="D31" s="125">
        <v>3</v>
      </c>
      <c r="E31" s="125">
        <v>2</v>
      </c>
      <c r="F31" s="125">
        <v>3</v>
      </c>
      <c r="G31" s="125"/>
      <c r="H31" s="125">
        <v>2</v>
      </c>
      <c r="I31" s="125"/>
      <c r="J31" s="125">
        <v>2</v>
      </c>
      <c r="K31" s="157"/>
      <c r="L31" s="157"/>
      <c r="M31" s="124"/>
      <c r="N31" s="125" t="s">
        <v>36</v>
      </c>
      <c r="O31" s="125"/>
      <c r="P31" s="125">
        <v>2.81</v>
      </c>
      <c r="Q31" s="125">
        <v>1.88</v>
      </c>
      <c r="R31" s="125">
        <v>2.81</v>
      </c>
      <c r="S31" s="125"/>
      <c r="T31" s="125">
        <v>1.88</v>
      </c>
      <c r="U31" s="125"/>
      <c r="V31" s="125">
        <v>1.88</v>
      </c>
      <c r="W31" s="157"/>
    </row>
    <row r="32" spans="1:23" ht="15.75" x14ac:dyDescent="0.25">
      <c r="A32" s="100" t="s">
        <v>38</v>
      </c>
      <c r="B32" s="101" t="s">
        <v>28</v>
      </c>
      <c r="C32" s="102">
        <v>3</v>
      </c>
      <c r="D32" s="102">
        <v>3</v>
      </c>
      <c r="E32" s="102">
        <v>3</v>
      </c>
      <c r="F32" s="102">
        <v>3</v>
      </c>
      <c r="G32" s="102">
        <v>2</v>
      </c>
      <c r="H32" s="102">
        <v>2</v>
      </c>
      <c r="I32" s="102">
        <v>2</v>
      </c>
      <c r="J32" s="102">
        <v>3</v>
      </c>
      <c r="K32" s="157"/>
      <c r="L32" s="157"/>
      <c r="M32" s="100" t="s">
        <v>38</v>
      </c>
      <c r="N32" s="101" t="s">
        <v>28</v>
      </c>
      <c r="O32" s="102">
        <v>2.0499999999999998</v>
      </c>
      <c r="P32" s="102">
        <v>2.0499999999999998</v>
      </c>
      <c r="Q32" s="102">
        <v>2.0499999999999998</v>
      </c>
      <c r="R32" s="102">
        <v>2.0499999999999998</v>
      </c>
      <c r="S32" s="102">
        <v>1.37</v>
      </c>
      <c r="T32" s="102">
        <v>1.37</v>
      </c>
      <c r="U32" s="102">
        <v>1.37</v>
      </c>
      <c r="V32" s="102">
        <v>2.0499999999999998</v>
      </c>
      <c r="W32" s="157"/>
    </row>
    <row r="33" spans="1:23" ht="31.5" x14ac:dyDescent="0.25">
      <c r="A33" s="105"/>
      <c r="B33" s="106" t="s">
        <v>29</v>
      </c>
      <c r="C33" s="107">
        <v>3</v>
      </c>
      <c r="D33" s="107">
        <v>3</v>
      </c>
      <c r="E33" s="107">
        <v>3</v>
      </c>
      <c r="F33" s="107"/>
      <c r="G33" s="107">
        <v>2</v>
      </c>
      <c r="H33" s="107">
        <v>2</v>
      </c>
      <c r="I33" s="107"/>
      <c r="J33" s="107">
        <v>2</v>
      </c>
      <c r="K33" s="157"/>
      <c r="L33" s="157"/>
      <c r="M33" s="105"/>
      <c r="N33" s="106" t="s">
        <v>29</v>
      </c>
      <c r="O33" s="107">
        <v>1.18</v>
      </c>
      <c r="P33" s="107">
        <v>1.18</v>
      </c>
      <c r="Q33" s="107">
        <v>1.18</v>
      </c>
      <c r="R33" s="107"/>
      <c r="S33" s="107">
        <v>0.79</v>
      </c>
      <c r="T33" s="107">
        <v>0.79</v>
      </c>
      <c r="U33" s="107"/>
      <c r="V33" s="107">
        <v>0.79</v>
      </c>
      <c r="W33" s="157"/>
    </row>
    <row r="34" spans="1:23" ht="15.75" customHeight="1" x14ac:dyDescent="0.25">
      <c r="A34" s="105"/>
      <c r="B34" s="106" t="s">
        <v>30</v>
      </c>
      <c r="C34" s="107"/>
      <c r="D34" s="107">
        <v>3</v>
      </c>
      <c r="E34" s="107">
        <v>3</v>
      </c>
      <c r="F34" s="107"/>
      <c r="G34" s="107"/>
      <c r="H34" s="107">
        <v>2</v>
      </c>
      <c r="I34" s="107"/>
      <c r="J34" s="107"/>
      <c r="K34" s="157"/>
      <c r="L34" s="157"/>
      <c r="M34" s="105"/>
      <c r="N34" s="106" t="s">
        <v>30</v>
      </c>
      <c r="O34" s="107"/>
      <c r="P34" s="107">
        <v>1.66</v>
      </c>
      <c r="Q34" s="107">
        <v>1.6</v>
      </c>
      <c r="R34" s="107"/>
      <c r="S34" s="107"/>
      <c r="T34" s="107">
        <v>1.1100000000000001</v>
      </c>
      <c r="U34" s="107"/>
      <c r="V34" s="107"/>
      <c r="W34" s="157"/>
    </row>
    <row r="35" spans="1:23" ht="15.75" customHeight="1" x14ac:dyDescent="0.25">
      <c r="A35" s="105"/>
      <c r="B35" s="106" t="s">
        <v>31</v>
      </c>
      <c r="C35" s="107"/>
      <c r="D35" s="107">
        <v>3</v>
      </c>
      <c r="E35" s="107">
        <v>2</v>
      </c>
      <c r="F35" s="107"/>
      <c r="G35" s="107"/>
      <c r="H35" s="107"/>
      <c r="I35" s="107"/>
      <c r="J35" s="107">
        <v>2</v>
      </c>
      <c r="K35" s="157"/>
      <c r="L35" s="157"/>
      <c r="M35" s="105"/>
      <c r="N35" s="106" t="s">
        <v>31</v>
      </c>
      <c r="O35" s="107"/>
      <c r="P35" s="107">
        <v>0.47</v>
      </c>
      <c r="Q35" s="107">
        <v>0.32</v>
      </c>
      <c r="R35" s="107"/>
      <c r="S35" s="107"/>
      <c r="T35" s="107"/>
      <c r="U35" s="107"/>
      <c r="V35" s="107">
        <v>0.32</v>
      </c>
      <c r="W35" s="157"/>
    </row>
    <row r="36" spans="1:23" ht="15.75" customHeight="1" x14ac:dyDescent="0.25">
      <c r="A36" s="105"/>
      <c r="B36" s="106" t="s">
        <v>32</v>
      </c>
      <c r="C36" s="107"/>
      <c r="D36" s="107">
        <v>3</v>
      </c>
      <c r="E36" s="107">
        <v>2</v>
      </c>
      <c r="F36" s="107">
        <v>2</v>
      </c>
      <c r="G36" s="107"/>
      <c r="H36" s="107"/>
      <c r="I36" s="107">
        <v>2</v>
      </c>
      <c r="J36" s="107">
        <v>3</v>
      </c>
      <c r="K36" s="157"/>
      <c r="L36" s="157"/>
      <c r="M36" s="105"/>
      <c r="N36" s="106" t="s">
        <v>32</v>
      </c>
      <c r="O36" s="126"/>
      <c r="P36" s="127">
        <v>1.7</v>
      </c>
      <c r="Q36" s="127">
        <v>1.1299999999999999</v>
      </c>
      <c r="R36" s="127">
        <v>1.1299999999999999</v>
      </c>
      <c r="S36" s="127"/>
      <c r="T36" s="127"/>
      <c r="U36" s="127">
        <v>1.1299999999999999</v>
      </c>
      <c r="V36" s="127">
        <v>1.7</v>
      </c>
      <c r="W36" s="157"/>
    </row>
    <row r="37" spans="1:23" ht="15.75" x14ac:dyDescent="0.25">
      <c r="A37" s="105"/>
      <c r="B37" s="106" t="s">
        <v>33</v>
      </c>
      <c r="C37" s="107">
        <v>3</v>
      </c>
      <c r="D37" s="107"/>
      <c r="E37" s="107">
        <v>2</v>
      </c>
      <c r="F37" s="107">
        <v>2</v>
      </c>
      <c r="G37" s="107"/>
      <c r="H37" s="107"/>
      <c r="I37" s="107"/>
      <c r="J37" s="107">
        <v>3</v>
      </c>
      <c r="K37" s="157"/>
      <c r="L37" s="157"/>
      <c r="M37" s="105"/>
      <c r="N37" s="106" t="s">
        <v>33</v>
      </c>
      <c r="O37" s="107">
        <v>1.97</v>
      </c>
      <c r="P37" s="107"/>
      <c r="Q37" s="107">
        <v>1.32</v>
      </c>
      <c r="R37" s="107">
        <v>1.32</v>
      </c>
      <c r="S37" s="107"/>
      <c r="T37" s="107"/>
      <c r="U37" s="107"/>
      <c r="V37" s="107">
        <v>1.97</v>
      </c>
      <c r="W37" s="157"/>
    </row>
    <row r="38" spans="1:23" ht="15.75" x14ac:dyDescent="0.25">
      <c r="A38" s="105"/>
      <c r="B38" s="106" t="s">
        <v>34</v>
      </c>
      <c r="C38" s="107"/>
      <c r="D38" s="107">
        <v>3</v>
      </c>
      <c r="E38" s="107">
        <v>3</v>
      </c>
      <c r="F38" s="107"/>
      <c r="G38" s="107"/>
      <c r="H38" s="107">
        <v>2</v>
      </c>
      <c r="I38" s="107"/>
      <c r="J38" s="107"/>
      <c r="K38" s="157"/>
      <c r="L38" s="157"/>
      <c r="M38" s="105"/>
      <c r="N38" s="106" t="s">
        <v>34</v>
      </c>
      <c r="O38" s="107"/>
      <c r="P38" s="107">
        <v>1.54</v>
      </c>
      <c r="Q38" s="107">
        <v>1.54</v>
      </c>
      <c r="R38" s="107"/>
      <c r="S38" s="107"/>
      <c r="T38" s="107">
        <v>1.03</v>
      </c>
      <c r="U38" s="107"/>
      <c r="V38" s="107"/>
      <c r="W38" s="157"/>
    </row>
    <row r="39" spans="1:23" ht="31.5" x14ac:dyDescent="0.25">
      <c r="A39" s="105"/>
      <c r="B39" s="106" t="s">
        <v>39</v>
      </c>
      <c r="C39" s="107">
        <v>2</v>
      </c>
      <c r="D39" s="107">
        <v>3</v>
      </c>
      <c r="E39" s="107">
        <v>3</v>
      </c>
      <c r="F39" s="107"/>
      <c r="G39" s="107"/>
      <c r="H39" s="107">
        <v>2</v>
      </c>
      <c r="I39" s="107"/>
      <c r="J39" s="107"/>
      <c r="K39" s="157"/>
      <c r="L39" s="157"/>
      <c r="M39" s="105"/>
      <c r="N39" s="106" t="s">
        <v>39</v>
      </c>
      <c r="O39" s="107">
        <v>1.1599999999999999</v>
      </c>
      <c r="P39" s="107">
        <v>1.74</v>
      </c>
      <c r="Q39" s="107">
        <v>1.74</v>
      </c>
      <c r="R39" s="107"/>
      <c r="S39" s="107"/>
      <c r="T39" s="107">
        <v>1.1599999999999999</v>
      </c>
      <c r="U39" s="107"/>
      <c r="V39" s="107"/>
      <c r="W39" s="157"/>
    </row>
    <row r="40" spans="1:23" ht="15.75" customHeight="1" x14ac:dyDescent="0.25">
      <c r="A40" s="105"/>
      <c r="B40" s="106" t="s">
        <v>40</v>
      </c>
      <c r="C40" s="107"/>
      <c r="D40" s="107">
        <v>3</v>
      </c>
      <c r="E40" s="107">
        <v>2</v>
      </c>
      <c r="F40" s="107"/>
      <c r="G40" s="107"/>
      <c r="H40" s="107"/>
      <c r="I40" s="107"/>
      <c r="J40" s="107">
        <v>3</v>
      </c>
      <c r="K40" s="157"/>
      <c r="L40" s="157"/>
      <c r="M40" s="105"/>
      <c r="N40" s="106" t="s">
        <v>40</v>
      </c>
      <c r="O40" s="107"/>
      <c r="P40" s="107">
        <v>1.38</v>
      </c>
      <c r="Q40" s="107">
        <v>0.92</v>
      </c>
      <c r="R40" s="107"/>
      <c r="S40" s="107"/>
      <c r="T40" s="107"/>
      <c r="U40" s="107"/>
      <c r="V40" s="107">
        <v>1.38</v>
      </c>
      <c r="W40" s="157"/>
    </row>
    <row r="41" spans="1:23" ht="31.5" x14ac:dyDescent="0.25">
      <c r="A41" s="105"/>
      <c r="B41" s="106" t="s">
        <v>35</v>
      </c>
      <c r="C41" s="107"/>
      <c r="D41" s="107">
        <v>3</v>
      </c>
      <c r="E41" s="107"/>
      <c r="F41" s="107">
        <v>3</v>
      </c>
      <c r="G41" s="107">
        <v>3</v>
      </c>
      <c r="H41" s="107"/>
      <c r="I41" s="107">
        <v>2</v>
      </c>
      <c r="J41" s="107">
        <v>2</v>
      </c>
      <c r="K41" s="157"/>
      <c r="L41" s="157"/>
      <c r="M41" s="105"/>
      <c r="N41" s="106" t="s">
        <v>35</v>
      </c>
      <c r="O41" s="107"/>
      <c r="P41" s="107">
        <v>2.4500000000000002</v>
      </c>
      <c r="Q41" s="107"/>
      <c r="R41" s="107">
        <v>2.4500000000000002</v>
      </c>
      <c r="S41" s="107">
        <v>2.4500000000000002</v>
      </c>
      <c r="T41" s="107"/>
      <c r="U41" s="107">
        <v>1.63</v>
      </c>
      <c r="V41" s="107">
        <v>1.63</v>
      </c>
      <c r="W41" s="157"/>
    </row>
    <row r="42" spans="1:23" ht="15.75" customHeight="1" x14ac:dyDescent="0.25">
      <c r="A42" s="111"/>
      <c r="B42" s="112" t="s">
        <v>36</v>
      </c>
      <c r="C42" s="113">
        <v>2</v>
      </c>
      <c r="D42" s="113">
        <v>3</v>
      </c>
      <c r="E42" s="113">
        <v>2</v>
      </c>
      <c r="F42" s="113">
        <v>3</v>
      </c>
      <c r="G42" s="113"/>
      <c r="H42" s="113">
        <v>3</v>
      </c>
      <c r="I42" s="113"/>
      <c r="J42" s="113">
        <v>2</v>
      </c>
      <c r="K42" s="157"/>
      <c r="L42" s="157"/>
      <c r="M42" s="111"/>
      <c r="N42" s="112" t="s">
        <v>36</v>
      </c>
      <c r="O42" s="113">
        <v>1.37</v>
      </c>
      <c r="P42" s="113">
        <v>2.0499999999999998</v>
      </c>
      <c r="Q42" s="113">
        <v>1.37</v>
      </c>
      <c r="R42" s="113">
        <v>2.0499999999999998</v>
      </c>
      <c r="S42" s="113"/>
      <c r="T42" s="113">
        <v>2.0499999999999998</v>
      </c>
      <c r="U42" s="113"/>
      <c r="V42" s="113">
        <v>1.37</v>
      </c>
      <c r="W42" s="157"/>
    </row>
    <row r="43" spans="1:23" ht="15.75" customHeight="1" x14ac:dyDescent="0.25">
      <c r="A43" s="115" t="s">
        <v>41</v>
      </c>
      <c r="B43" s="116" t="s">
        <v>28</v>
      </c>
      <c r="C43" s="116">
        <v>3</v>
      </c>
      <c r="D43" s="116">
        <v>3</v>
      </c>
      <c r="E43" s="116">
        <v>3</v>
      </c>
      <c r="F43" s="116">
        <v>3</v>
      </c>
      <c r="G43" s="116">
        <v>2</v>
      </c>
      <c r="H43" s="116">
        <v>2</v>
      </c>
      <c r="I43" s="116">
        <v>2</v>
      </c>
      <c r="J43" s="116">
        <v>3</v>
      </c>
      <c r="K43" s="157"/>
      <c r="L43" s="157"/>
      <c r="M43" s="115" t="s">
        <v>41</v>
      </c>
      <c r="N43" s="116" t="s">
        <v>28</v>
      </c>
      <c r="O43" s="116">
        <v>1.73</v>
      </c>
      <c r="P43" s="116">
        <v>1.73</v>
      </c>
      <c r="Q43" s="116">
        <v>1.73</v>
      </c>
      <c r="R43" s="116">
        <v>1.73</v>
      </c>
      <c r="S43" s="161">
        <v>1.1499999999999999</v>
      </c>
      <c r="T43" s="161">
        <v>1.1499999999999999</v>
      </c>
      <c r="U43" s="161">
        <v>1.1499999999999999</v>
      </c>
      <c r="V43" s="161">
        <v>1.73</v>
      </c>
      <c r="W43" s="157"/>
    </row>
    <row r="44" spans="1:23" ht="31.5" x14ac:dyDescent="0.25">
      <c r="A44" s="117"/>
      <c r="B44" s="118" t="s">
        <v>29</v>
      </c>
      <c r="C44" s="118">
        <v>3</v>
      </c>
      <c r="D44" s="118">
        <v>3</v>
      </c>
      <c r="E44" s="118">
        <v>3</v>
      </c>
      <c r="F44" s="118"/>
      <c r="G44" s="118">
        <v>2</v>
      </c>
      <c r="H44" s="118">
        <v>2</v>
      </c>
      <c r="I44" s="118"/>
      <c r="J44" s="118">
        <v>2</v>
      </c>
      <c r="K44" s="157"/>
      <c r="L44" s="157"/>
      <c r="M44" s="117"/>
      <c r="N44" s="118" t="s">
        <v>29</v>
      </c>
      <c r="O44" s="118">
        <v>1.35</v>
      </c>
      <c r="P44" s="118">
        <v>1.35</v>
      </c>
      <c r="Q44" s="118">
        <v>1.35</v>
      </c>
      <c r="R44" s="118"/>
      <c r="S44" s="118">
        <v>0.9</v>
      </c>
      <c r="T44" s="118">
        <v>0.9</v>
      </c>
      <c r="U44" s="118"/>
      <c r="V44" s="118">
        <v>0.9</v>
      </c>
      <c r="W44" s="157"/>
    </row>
    <row r="45" spans="1:23" ht="15.75" customHeight="1" x14ac:dyDescent="0.25">
      <c r="A45" s="117"/>
      <c r="B45" s="118" t="s">
        <v>30</v>
      </c>
      <c r="C45" s="118"/>
      <c r="D45" s="118">
        <v>3</v>
      </c>
      <c r="E45" s="118">
        <v>3</v>
      </c>
      <c r="F45" s="118"/>
      <c r="G45" s="118"/>
      <c r="H45" s="118">
        <v>2</v>
      </c>
      <c r="I45" s="118"/>
      <c r="J45" s="118"/>
      <c r="K45" s="157"/>
      <c r="L45" s="157"/>
      <c r="M45" s="117"/>
      <c r="N45" s="118" t="s">
        <v>30</v>
      </c>
      <c r="O45" s="118"/>
      <c r="P45" s="118">
        <v>1.94</v>
      </c>
      <c r="Q45" s="118">
        <v>1.94</v>
      </c>
      <c r="R45" s="118"/>
      <c r="S45" s="118"/>
      <c r="T45" s="118">
        <v>1.3</v>
      </c>
      <c r="U45" s="118"/>
      <c r="V45" s="118"/>
      <c r="W45" s="157"/>
    </row>
    <row r="46" spans="1:23" ht="15.75" customHeight="1" x14ac:dyDescent="0.25">
      <c r="A46" s="117"/>
      <c r="B46" s="118" t="s">
        <v>31</v>
      </c>
      <c r="C46" s="118"/>
      <c r="D46" s="118">
        <v>3</v>
      </c>
      <c r="E46" s="118">
        <v>2</v>
      </c>
      <c r="F46" s="118"/>
      <c r="G46" s="118"/>
      <c r="H46" s="118"/>
      <c r="I46" s="118"/>
      <c r="J46" s="118">
        <v>2</v>
      </c>
      <c r="K46" s="157"/>
      <c r="L46" s="157"/>
      <c r="M46" s="117"/>
      <c r="N46" s="118" t="s">
        <v>31</v>
      </c>
      <c r="O46" s="118"/>
      <c r="P46" s="118">
        <v>1.06</v>
      </c>
      <c r="Q46" s="118">
        <v>0.7</v>
      </c>
      <c r="R46" s="118"/>
      <c r="S46" s="118"/>
      <c r="T46" s="118"/>
      <c r="U46" s="118"/>
      <c r="V46" s="118">
        <v>0.7</v>
      </c>
      <c r="W46" s="157"/>
    </row>
    <row r="47" spans="1:23" ht="31.5" x14ac:dyDescent="0.25">
      <c r="A47" s="117"/>
      <c r="B47" s="118" t="s">
        <v>39</v>
      </c>
      <c r="C47" s="118">
        <v>3</v>
      </c>
      <c r="D47" s="118">
        <v>3</v>
      </c>
      <c r="E47" s="118">
        <v>3</v>
      </c>
      <c r="F47" s="118"/>
      <c r="G47" s="118"/>
      <c r="H47" s="118">
        <v>2</v>
      </c>
      <c r="I47" s="118"/>
      <c r="J47" s="118"/>
      <c r="K47" s="157"/>
      <c r="L47" s="157"/>
      <c r="M47" s="117"/>
      <c r="N47" s="118" t="s">
        <v>39</v>
      </c>
      <c r="O47" s="118">
        <v>2.2400000000000002</v>
      </c>
      <c r="P47" s="118">
        <v>2.2400000000000002</v>
      </c>
      <c r="Q47" s="118">
        <v>2.2400000000000002</v>
      </c>
      <c r="R47" s="118"/>
      <c r="S47" s="118"/>
      <c r="T47" s="118">
        <v>1.49</v>
      </c>
      <c r="U47" s="118"/>
      <c r="V47" s="118"/>
      <c r="W47" s="157"/>
    </row>
    <row r="48" spans="1:23" ht="15.75" customHeight="1" x14ac:dyDescent="0.25">
      <c r="A48" s="117"/>
      <c r="B48" s="118" t="s">
        <v>32</v>
      </c>
      <c r="C48" s="118"/>
      <c r="D48" s="118">
        <v>3</v>
      </c>
      <c r="E48" s="118">
        <v>2</v>
      </c>
      <c r="F48" s="118">
        <v>2</v>
      </c>
      <c r="G48" s="118"/>
      <c r="H48" s="118"/>
      <c r="I48" s="118">
        <v>2</v>
      </c>
      <c r="J48" s="118">
        <v>3</v>
      </c>
      <c r="K48" s="157"/>
      <c r="L48" s="157"/>
      <c r="M48" s="117"/>
      <c r="N48" s="118" t="s">
        <v>32</v>
      </c>
      <c r="O48" s="118"/>
      <c r="P48" s="118">
        <v>2.4500000000000002</v>
      </c>
      <c r="Q48" s="118">
        <v>1.63</v>
      </c>
      <c r="R48" s="118">
        <v>1.63</v>
      </c>
      <c r="S48" s="118"/>
      <c r="T48" s="118"/>
      <c r="U48" s="118">
        <v>1.63</v>
      </c>
      <c r="V48" s="118">
        <v>2.4500000000000002</v>
      </c>
      <c r="W48" s="157"/>
    </row>
    <row r="49" spans="1:23" ht="15.75" customHeight="1" x14ac:dyDescent="0.25">
      <c r="A49" s="117"/>
      <c r="B49" s="118" t="s">
        <v>40</v>
      </c>
      <c r="C49" s="118"/>
      <c r="D49" s="118">
        <v>3</v>
      </c>
      <c r="E49" s="118">
        <v>2</v>
      </c>
      <c r="F49" s="118"/>
      <c r="G49" s="118"/>
      <c r="H49" s="118"/>
      <c r="I49" s="118"/>
      <c r="J49" s="118">
        <v>3</v>
      </c>
      <c r="K49" s="157"/>
      <c r="L49" s="157"/>
      <c r="M49" s="117"/>
      <c r="N49" s="118" t="s">
        <v>40</v>
      </c>
      <c r="O49" s="118"/>
      <c r="P49" s="118">
        <v>2.2799999999999998</v>
      </c>
      <c r="Q49" s="118">
        <v>1.52</v>
      </c>
      <c r="R49" s="118"/>
      <c r="S49" s="118"/>
      <c r="T49" s="118"/>
      <c r="U49" s="118"/>
      <c r="V49" s="118">
        <v>2.2799999999999998</v>
      </c>
      <c r="W49" s="157"/>
    </row>
    <row r="50" spans="1:23" ht="15.75" customHeight="1" x14ac:dyDescent="0.25">
      <c r="A50" s="117"/>
      <c r="B50" s="118" t="s">
        <v>34</v>
      </c>
      <c r="C50" s="118"/>
      <c r="D50" s="118">
        <v>3</v>
      </c>
      <c r="E50" s="118">
        <v>3</v>
      </c>
      <c r="F50" s="118"/>
      <c r="G50" s="118"/>
      <c r="H50" s="118">
        <v>2</v>
      </c>
      <c r="I50" s="118"/>
      <c r="J50" s="118"/>
      <c r="K50" s="157"/>
      <c r="L50" s="157"/>
      <c r="M50" s="117"/>
      <c r="N50" s="118" t="s">
        <v>34</v>
      </c>
      <c r="O50" s="118"/>
      <c r="P50" s="118">
        <v>2.54</v>
      </c>
      <c r="Q50" s="118">
        <v>2.54</v>
      </c>
      <c r="R50" s="118"/>
      <c r="S50" s="118"/>
      <c r="T50" s="118">
        <v>1.69</v>
      </c>
      <c r="U50" s="118"/>
      <c r="V50" s="118"/>
      <c r="W50" s="157"/>
    </row>
    <row r="51" spans="1:23" ht="31.5" x14ac:dyDescent="0.25">
      <c r="A51" s="117"/>
      <c r="B51" s="118" t="s">
        <v>35</v>
      </c>
      <c r="C51" s="118"/>
      <c r="D51" s="118">
        <v>3</v>
      </c>
      <c r="E51" s="118"/>
      <c r="F51" s="118">
        <v>3</v>
      </c>
      <c r="G51" s="118">
        <v>3</v>
      </c>
      <c r="H51" s="118"/>
      <c r="I51" s="118">
        <v>2</v>
      </c>
      <c r="J51" s="118">
        <v>2</v>
      </c>
      <c r="K51" s="157"/>
      <c r="L51" s="157"/>
      <c r="M51" s="117"/>
      <c r="N51" s="118" t="s">
        <v>35</v>
      </c>
      <c r="O51" s="118"/>
      <c r="P51" s="118">
        <v>2.4500000000000002</v>
      </c>
      <c r="Q51" s="118"/>
      <c r="R51" s="118">
        <v>2.4500000000000002</v>
      </c>
      <c r="S51" s="118">
        <v>2.4500000000000002</v>
      </c>
      <c r="T51" s="118"/>
      <c r="U51" s="118">
        <v>1.63</v>
      </c>
      <c r="V51" s="118">
        <v>1.63</v>
      </c>
      <c r="W51" s="157"/>
    </row>
    <row r="52" spans="1:23" ht="15.75" customHeight="1" x14ac:dyDescent="0.25">
      <c r="A52" s="124"/>
      <c r="B52" s="125" t="s">
        <v>36</v>
      </c>
      <c r="C52" s="125">
        <v>2</v>
      </c>
      <c r="D52" s="125">
        <v>3</v>
      </c>
      <c r="E52" s="125">
        <v>2</v>
      </c>
      <c r="F52" s="125">
        <v>3</v>
      </c>
      <c r="G52" s="125"/>
      <c r="H52" s="125">
        <v>3</v>
      </c>
      <c r="I52" s="125"/>
      <c r="J52" s="125">
        <v>2</v>
      </c>
      <c r="K52" s="157"/>
      <c r="L52" s="157"/>
      <c r="M52" s="124"/>
      <c r="N52" s="125" t="s">
        <v>36</v>
      </c>
      <c r="O52" s="125">
        <v>1.46</v>
      </c>
      <c r="P52" s="125">
        <v>2.2000000000000002</v>
      </c>
      <c r="Q52" s="125">
        <v>1.46</v>
      </c>
      <c r="R52" s="125">
        <v>2.2000000000000002</v>
      </c>
      <c r="S52" s="125"/>
      <c r="T52" s="125">
        <v>2.2000000000000002</v>
      </c>
      <c r="U52" s="125"/>
      <c r="V52" s="125">
        <v>1.46</v>
      </c>
      <c r="W52" s="157"/>
    </row>
    <row r="53" spans="1:23" ht="15.75" customHeight="1" x14ac:dyDescent="0.25">
      <c r="A53" s="100" t="s">
        <v>42</v>
      </c>
      <c r="B53" s="101" t="s">
        <v>28</v>
      </c>
      <c r="C53" s="102">
        <v>3</v>
      </c>
      <c r="D53" s="102">
        <v>3</v>
      </c>
      <c r="E53" s="102">
        <v>3</v>
      </c>
      <c r="F53" s="102">
        <v>3</v>
      </c>
      <c r="G53" s="102">
        <v>2</v>
      </c>
      <c r="H53" s="102">
        <v>2</v>
      </c>
      <c r="I53" s="102">
        <v>2</v>
      </c>
      <c r="J53" s="102">
        <v>3</v>
      </c>
      <c r="K53" s="157"/>
      <c r="L53" s="157"/>
      <c r="M53" s="100" t="s">
        <v>42</v>
      </c>
      <c r="N53" s="101" t="s">
        <v>28</v>
      </c>
      <c r="O53" s="102">
        <v>2.46</v>
      </c>
      <c r="P53" s="102">
        <v>2.46</v>
      </c>
      <c r="Q53" s="102">
        <v>2.46</v>
      </c>
      <c r="R53" s="102">
        <v>2.46</v>
      </c>
      <c r="S53" s="102">
        <v>1.64</v>
      </c>
      <c r="T53" s="102">
        <v>1.64</v>
      </c>
      <c r="U53" s="102">
        <v>1.64</v>
      </c>
      <c r="V53" s="102">
        <v>2.46</v>
      </c>
      <c r="W53" s="157"/>
    </row>
    <row r="54" spans="1:23" ht="31.5" x14ac:dyDescent="0.25">
      <c r="A54" s="105"/>
      <c r="B54" s="106" t="s">
        <v>29</v>
      </c>
      <c r="C54" s="107">
        <v>3</v>
      </c>
      <c r="D54" s="107">
        <v>3</v>
      </c>
      <c r="E54" s="107">
        <v>3</v>
      </c>
      <c r="F54" s="107"/>
      <c r="G54" s="107">
        <v>2</v>
      </c>
      <c r="H54" s="107">
        <v>2</v>
      </c>
      <c r="I54" s="107"/>
      <c r="J54" s="107">
        <v>2</v>
      </c>
      <c r="K54" s="157"/>
      <c r="L54" s="157"/>
      <c r="M54" s="105"/>
      <c r="N54" s="106" t="s">
        <v>29</v>
      </c>
      <c r="O54" s="107">
        <v>2.08</v>
      </c>
      <c r="P54" s="107">
        <v>2.08</v>
      </c>
      <c r="Q54" s="107">
        <v>2.08</v>
      </c>
      <c r="R54" s="107"/>
      <c r="S54" s="107">
        <v>1.38</v>
      </c>
      <c r="T54" s="107">
        <v>1.38</v>
      </c>
      <c r="U54" s="107"/>
      <c r="V54" s="107">
        <v>1.38</v>
      </c>
      <c r="W54" s="157"/>
    </row>
    <row r="55" spans="1:23" ht="15.75" customHeight="1" x14ac:dyDescent="0.25">
      <c r="A55" s="105"/>
      <c r="B55" s="106" t="s">
        <v>30</v>
      </c>
      <c r="C55" s="107"/>
      <c r="D55" s="107">
        <v>3</v>
      </c>
      <c r="E55" s="107">
        <v>3</v>
      </c>
      <c r="F55" s="107"/>
      <c r="G55" s="107"/>
      <c r="H55" s="107">
        <v>2</v>
      </c>
      <c r="I55" s="107"/>
      <c r="J55" s="107"/>
      <c r="K55" s="157"/>
      <c r="L55" s="157"/>
      <c r="M55" s="105"/>
      <c r="N55" s="106" t="s">
        <v>30</v>
      </c>
      <c r="O55" s="107"/>
      <c r="P55" s="107">
        <v>2.15</v>
      </c>
      <c r="Q55" s="107">
        <v>2.15</v>
      </c>
      <c r="R55" s="107"/>
      <c r="S55" s="107"/>
      <c r="T55" s="107">
        <v>1.44</v>
      </c>
      <c r="U55" s="107"/>
      <c r="V55" s="107"/>
      <c r="W55" s="157"/>
    </row>
    <row r="56" spans="1:23" ht="15.75" customHeight="1" x14ac:dyDescent="0.25">
      <c r="A56" s="105"/>
      <c r="B56" s="106" t="s">
        <v>31</v>
      </c>
      <c r="C56" s="107"/>
      <c r="D56" s="107">
        <v>3</v>
      </c>
      <c r="E56" s="107">
        <v>2</v>
      </c>
      <c r="F56" s="107"/>
      <c r="G56" s="107"/>
      <c r="H56" s="107"/>
      <c r="I56" s="107"/>
      <c r="J56" s="107">
        <v>2</v>
      </c>
      <c r="K56" s="157"/>
      <c r="L56" s="157"/>
      <c r="M56" s="105"/>
      <c r="N56" s="106" t="s">
        <v>31</v>
      </c>
      <c r="O56" s="107"/>
      <c r="P56" s="107">
        <v>2.85</v>
      </c>
      <c r="Q56" s="107">
        <v>1.9</v>
      </c>
      <c r="R56" s="107"/>
      <c r="S56" s="107"/>
      <c r="T56" s="107"/>
      <c r="U56" s="107"/>
      <c r="V56" s="107">
        <v>1.9</v>
      </c>
      <c r="W56" s="157"/>
    </row>
    <row r="57" spans="1:23" ht="31.5" x14ac:dyDescent="0.25">
      <c r="A57" s="105"/>
      <c r="B57" s="106" t="s">
        <v>39</v>
      </c>
      <c r="C57" s="107"/>
      <c r="D57" s="107">
        <v>3</v>
      </c>
      <c r="E57" s="107">
        <v>3</v>
      </c>
      <c r="F57" s="107"/>
      <c r="G57" s="107"/>
      <c r="H57" s="107">
        <v>2</v>
      </c>
      <c r="I57" s="107"/>
      <c r="J57" s="107"/>
      <c r="K57" s="157"/>
      <c r="L57" s="157"/>
      <c r="M57" s="105"/>
      <c r="N57" s="106" t="s">
        <v>39</v>
      </c>
      <c r="O57" s="107"/>
      <c r="P57" s="107">
        <v>1.77</v>
      </c>
      <c r="Q57" s="107">
        <v>1.77</v>
      </c>
      <c r="R57" s="107"/>
      <c r="S57" s="107"/>
      <c r="T57" s="107">
        <v>1.18</v>
      </c>
      <c r="U57" s="107"/>
      <c r="V57" s="107"/>
      <c r="W57" s="157"/>
    </row>
    <row r="58" spans="1:23" ht="15.75" customHeight="1" x14ac:dyDescent="0.25">
      <c r="A58" s="105"/>
      <c r="B58" s="106" t="s">
        <v>32</v>
      </c>
      <c r="C58" s="107"/>
      <c r="D58" s="107">
        <v>3</v>
      </c>
      <c r="E58" s="107">
        <v>2</v>
      </c>
      <c r="F58" s="107">
        <v>2</v>
      </c>
      <c r="G58" s="107"/>
      <c r="H58" s="107"/>
      <c r="I58" s="107">
        <v>2</v>
      </c>
      <c r="J58" s="107">
        <v>3</v>
      </c>
      <c r="K58" s="157"/>
      <c r="L58" s="157"/>
      <c r="M58" s="105"/>
      <c r="N58" s="106" t="s">
        <v>32</v>
      </c>
      <c r="O58" s="107"/>
      <c r="P58" s="107">
        <v>1.77</v>
      </c>
      <c r="Q58" s="107">
        <v>1.18</v>
      </c>
      <c r="R58" s="107">
        <v>1.18</v>
      </c>
      <c r="S58" s="107"/>
      <c r="T58" s="107"/>
      <c r="U58" s="107">
        <v>1.18</v>
      </c>
      <c r="V58" s="107">
        <v>1.77</v>
      </c>
      <c r="W58" s="157"/>
    </row>
    <row r="59" spans="1:23" ht="15.75" customHeight="1" x14ac:dyDescent="0.25">
      <c r="A59" s="105"/>
      <c r="B59" s="106" t="s">
        <v>40</v>
      </c>
      <c r="C59" s="107"/>
      <c r="D59" s="107">
        <v>3</v>
      </c>
      <c r="E59" s="107">
        <v>2</v>
      </c>
      <c r="F59" s="107"/>
      <c r="G59" s="107"/>
      <c r="H59" s="107"/>
      <c r="I59" s="107"/>
      <c r="J59" s="107">
        <v>3</v>
      </c>
      <c r="K59" s="157"/>
      <c r="L59" s="157"/>
      <c r="M59" s="105"/>
      <c r="N59" s="106" t="s">
        <v>40</v>
      </c>
      <c r="O59" s="107"/>
      <c r="P59" s="107">
        <v>2.23</v>
      </c>
      <c r="Q59" s="107">
        <v>1.49</v>
      </c>
      <c r="R59" s="107"/>
      <c r="S59" s="107"/>
      <c r="T59" s="107"/>
      <c r="U59" s="107"/>
      <c r="V59" s="107">
        <v>2.23</v>
      </c>
      <c r="W59" s="157"/>
    </row>
    <row r="60" spans="1:23" ht="15.75" customHeight="1" x14ac:dyDescent="0.25">
      <c r="A60" s="105"/>
      <c r="B60" s="106" t="s">
        <v>34</v>
      </c>
      <c r="C60" s="107"/>
      <c r="D60" s="107">
        <v>3</v>
      </c>
      <c r="E60" s="107">
        <v>3</v>
      </c>
      <c r="F60" s="107"/>
      <c r="G60" s="107"/>
      <c r="H60" s="107">
        <v>2</v>
      </c>
      <c r="I60" s="107"/>
      <c r="J60" s="107"/>
      <c r="K60" s="157"/>
      <c r="L60" s="157"/>
      <c r="M60" s="105"/>
      <c r="N60" s="106" t="s">
        <v>34</v>
      </c>
      <c r="O60" s="107"/>
      <c r="P60" s="107">
        <v>2.31</v>
      </c>
      <c r="Q60" s="107">
        <v>2.31</v>
      </c>
      <c r="R60" s="107"/>
      <c r="S60" s="107"/>
      <c r="T60" s="107">
        <v>1.54</v>
      </c>
      <c r="U60" s="107"/>
      <c r="V60" s="107"/>
      <c r="W60" s="157"/>
    </row>
    <row r="61" spans="1:23" ht="31.5" x14ac:dyDescent="0.25">
      <c r="A61" s="105"/>
      <c r="B61" s="106" t="s">
        <v>35</v>
      </c>
      <c r="C61" s="107"/>
      <c r="D61" s="107">
        <v>3</v>
      </c>
      <c r="E61" s="107"/>
      <c r="F61" s="107">
        <v>3</v>
      </c>
      <c r="G61" s="107">
        <v>3</v>
      </c>
      <c r="H61" s="107"/>
      <c r="I61" s="107">
        <v>2</v>
      </c>
      <c r="J61" s="107">
        <v>2</v>
      </c>
      <c r="K61" s="157"/>
      <c r="L61" s="157"/>
      <c r="M61" s="105"/>
      <c r="N61" s="106" t="s">
        <v>35</v>
      </c>
      <c r="O61" s="107"/>
      <c r="P61" s="107">
        <v>2.85</v>
      </c>
      <c r="Q61" s="107"/>
      <c r="R61" s="107">
        <v>2.85</v>
      </c>
      <c r="S61" s="107">
        <v>2.85</v>
      </c>
      <c r="T61" s="107"/>
      <c r="U61" s="107">
        <v>1.9</v>
      </c>
      <c r="V61" s="107">
        <v>1.9</v>
      </c>
      <c r="W61" s="157"/>
    </row>
    <row r="62" spans="1:23" ht="15.75" customHeight="1" x14ac:dyDescent="0.25">
      <c r="A62" s="111"/>
      <c r="B62" s="112" t="s">
        <v>36</v>
      </c>
      <c r="C62" s="113">
        <v>2</v>
      </c>
      <c r="D62" s="113">
        <v>3</v>
      </c>
      <c r="E62" s="113">
        <v>2</v>
      </c>
      <c r="F62" s="113">
        <v>3</v>
      </c>
      <c r="G62" s="113"/>
      <c r="H62" s="113">
        <v>3</v>
      </c>
      <c r="I62" s="113"/>
      <c r="J62" s="113">
        <v>2</v>
      </c>
      <c r="K62" s="157"/>
      <c r="L62" s="157"/>
      <c r="M62" s="111"/>
      <c r="N62" s="112" t="s">
        <v>36</v>
      </c>
      <c r="O62" s="113">
        <v>1.64</v>
      </c>
      <c r="P62" s="113">
        <v>2.46</v>
      </c>
      <c r="Q62" s="113">
        <v>1.64</v>
      </c>
      <c r="R62" s="113">
        <v>2.46</v>
      </c>
      <c r="S62" s="113"/>
      <c r="T62" s="113">
        <v>2.46</v>
      </c>
      <c r="U62" s="113"/>
      <c r="V62" s="113">
        <v>1.64</v>
      </c>
      <c r="W62" s="157"/>
    </row>
    <row r="63" spans="1:23" ht="15.75" customHeight="1" x14ac:dyDescent="0.25">
      <c r="A63" s="115" t="s">
        <v>43</v>
      </c>
      <c r="B63" s="116" t="s">
        <v>28</v>
      </c>
      <c r="C63" s="116">
        <v>3</v>
      </c>
      <c r="D63" s="116">
        <v>3</v>
      </c>
      <c r="E63" s="116">
        <v>3</v>
      </c>
      <c r="F63" s="116">
        <v>3</v>
      </c>
      <c r="G63" s="116">
        <v>2</v>
      </c>
      <c r="H63" s="116">
        <v>2</v>
      </c>
      <c r="I63" s="116">
        <v>2</v>
      </c>
      <c r="J63" s="116">
        <v>3</v>
      </c>
      <c r="K63" s="157"/>
      <c r="L63" s="157"/>
      <c r="M63" s="115" t="s">
        <v>43</v>
      </c>
      <c r="N63" s="116" t="s">
        <v>28</v>
      </c>
      <c r="O63" s="116">
        <v>2.75</v>
      </c>
      <c r="P63" s="116">
        <v>2.75</v>
      </c>
      <c r="Q63" s="116">
        <v>2.75</v>
      </c>
      <c r="R63" s="116">
        <v>2.75</v>
      </c>
      <c r="S63" s="116">
        <v>1.83</v>
      </c>
      <c r="T63" s="116">
        <v>1.83</v>
      </c>
      <c r="U63" s="116">
        <v>1.83</v>
      </c>
      <c r="V63" s="116">
        <v>2.75</v>
      </c>
      <c r="W63" s="157"/>
    </row>
    <row r="64" spans="1:23" ht="31.5" x14ac:dyDescent="0.25">
      <c r="A64" s="117"/>
      <c r="B64" s="118" t="s">
        <v>29</v>
      </c>
      <c r="C64" s="118">
        <v>3</v>
      </c>
      <c r="D64" s="118">
        <v>3</v>
      </c>
      <c r="E64" s="118">
        <v>3</v>
      </c>
      <c r="F64" s="118"/>
      <c r="G64" s="118">
        <v>2</v>
      </c>
      <c r="H64" s="118">
        <v>2</v>
      </c>
      <c r="I64" s="118"/>
      <c r="J64" s="118">
        <v>2</v>
      </c>
      <c r="K64" s="157"/>
      <c r="L64" s="157"/>
      <c r="M64" s="117"/>
      <c r="N64" s="118" t="s">
        <v>29</v>
      </c>
      <c r="O64" s="118">
        <v>2.67</v>
      </c>
      <c r="P64" s="118">
        <v>2.67</v>
      </c>
      <c r="Q64" s="118">
        <v>2.67</v>
      </c>
      <c r="R64" s="118"/>
      <c r="S64" s="118">
        <v>1.78</v>
      </c>
      <c r="T64" s="118">
        <v>1.78</v>
      </c>
      <c r="U64" s="118"/>
      <c r="V64" s="118">
        <v>1.78</v>
      </c>
      <c r="W64" s="157"/>
    </row>
    <row r="65" spans="1:23" ht="15.75" customHeight="1" x14ac:dyDescent="0.25">
      <c r="A65" s="117"/>
      <c r="B65" s="118" t="s">
        <v>30</v>
      </c>
      <c r="C65" s="118"/>
      <c r="D65" s="118">
        <v>3</v>
      </c>
      <c r="E65" s="118">
        <v>3</v>
      </c>
      <c r="F65" s="118"/>
      <c r="G65" s="118"/>
      <c r="H65" s="118">
        <v>2</v>
      </c>
      <c r="I65" s="118"/>
      <c r="J65" s="118"/>
      <c r="K65" s="157"/>
      <c r="L65" s="157"/>
      <c r="M65" s="117"/>
      <c r="N65" s="118" t="s">
        <v>30</v>
      </c>
      <c r="O65" s="118"/>
      <c r="P65" s="118">
        <v>1.25</v>
      </c>
      <c r="Q65" s="118">
        <v>1.25</v>
      </c>
      <c r="R65" s="118"/>
      <c r="S65" s="118"/>
      <c r="T65" s="118">
        <v>0.83</v>
      </c>
      <c r="U65" s="118"/>
      <c r="V65" s="118"/>
      <c r="W65" s="157"/>
    </row>
    <row r="66" spans="1:23" ht="15.75" customHeight="1" x14ac:dyDescent="0.25">
      <c r="A66" s="117"/>
      <c r="B66" s="118" t="s">
        <v>31</v>
      </c>
      <c r="C66" s="118"/>
      <c r="D66" s="118">
        <v>3</v>
      </c>
      <c r="E66" s="118">
        <v>2</v>
      </c>
      <c r="F66" s="118"/>
      <c r="G66" s="118"/>
      <c r="H66" s="118"/>
      <c r="I66" s="118"/>
      <c r="J66" s="118">
        <v>2</v>
      </c>
      <c r="K66" s="157"/>
      <c r="L66" s="157"/>
      <c r="M66" s="117"/>
      <c r="N66" s="118" t="s">
        <v>31</v>
      </c>
      <c r="O66" s="118"/>
      <c r="P66" s="118">
        <v>2.83</v>
      </c>
      <c r="Q66" s="118">
        <v>1.89</v>
      </c>
      <c r="R66" s="118"/>
      <c r="S66" s="118"/>
      <c r="T66" s="118"/>
      <c r="U66" s="118"/>
      <c r="V66" s="118">
        <v>1.89</v>
      </c>
      <c r="W66" s="157"/>
    </row>
    <row r="67" spans="1:23" ht="31.5" x14ac:dyDescent="0.25">
      <c r="A67" s="117"/>
      <c r="B67" s="118" t="s">
        <v>39</v>
      </c>
      <c r="C67" s="118">
        <v>2</v>
      </c>
      <c r="D67" s="118">
        <v>3</v>
      </c>
      <c r="E67" s="118">
        <v>3</v>
      </c>
      <c r="F67" s="118"/>
      <c r="G67" s="118"/>
      <c r="H67" s="118">
        <v>2</v>
      </c>
      <c r="I67" s="118"/>
      <c r="J67" s="118"/>
      <c r="K67" s="157"/>
      <c r="L67" s="157"/>
      <c r="M67" s="117"/>
      <c r="N67" s="118" t="s">
        <v>39</v>
      </c>
      <c r="O67" s="118">
        <v>1.61</v>
      </c>
      <c r="P67" s="118">
        <v>2.42</v>
      </c>
      <c r="Q67" s="118">
        <v>2.42</v>
      </c>
      <c r="R67" s="118"/>
      <c r="S67" s="118"/>
      <c r="T67" s="118">
        <v>1.61</v>
      </c>
      <c r="U67" s="118"/>
      <c r="V67" s="118"/>
      <c r="W67" s="157"/>
    </row>
    <row r="68" spans="1:23" ht="15.75" customHeight="1" x14ac:dyDescent="0.25">
      <c r="A68" s="117"/>
      <c r="B68" s="118" t="s">
        <v>32</v>
      </c>
      <c r="C68" s="118"/>
      <c r="D68" s="118">
        <v>3</v>
      </c>
      <c r="E68" s="118">
        <v>2</v>
      </c>
      <c r="F68" s="118">
        <v>2</v>
      </c>
      <c r="G68" s="118"/>
      <c r="H68" s="118"/>
      <c r="I68" s="118">
        <v>2</v>
      </c>
      <c r="J68" s="118">
        <v>3</v>
      </c>
      <c r="K68" s="157"/>
      <c r="L68" s="157"/>
      <c r="M68" s="117"/>
      <c r="N68" s="118" t="s">
        <v>32</v>
      </c>
      <c r="O68" s="118"/>
      <c r="P68" s="118">
        <v>2.17</v>
      </c>
      <c r="Q68" s="118">
        <v>1.44</v>
      </c>
      <c r="R68" s="118">
        <v>1.44</v>
      </c>
      <c r="S68" s="118"/>
      <c r="T68" s="118"/>
      <c r="U68" s="118">
        <v>1.44</v>
      </c>
      <c r="V68" s="118">
        <v>2.17</v>
      </c>
      <c r="W68" s="157"/>
    </row>
    <row r="69" spans="1:23" ht="15.75" customHeight="1" x14ac:dyDescent="0.25">
      <c r="A69" s="117"/>
      <c r="B69" s="118" t="s">
        <v>34</v>
      </c>
      <c r="C69" s="118"/>
      <c r="D69" s="118">
        <v>3</v>
      </c>
      <c r="E69" s="118">
        <v>3</v>
      </c>
      <c r="F69" s="118"/>
      <c r="G69" s="118">
        <v>3</v>
      </c>
      <c r="H69" s="118">
        <v>2</v>
      </c>
      <c r="I69" s="118"/>
      <c r="J69" s="118"/>
      <c r="K69" s="157"/>
      <c r="L69" s="157"/>
      <c r="M69" s="117"/>
      <c r="N69" s="118" t="s">
        <v>34</v>
      </c>
      <c r="O69" s="118"/>
      <c r="P69" s="118">
        <v>2.58</v>
      </c>
      <c r="Q69" s="118">
        <v>2.58</v>
      </c>
      <c r="R69" s="118"/>
      <c r="S69" s="118">
        <v>2.58</v>
      </c>
      <c r="T69" s="118">
        <v>1.72</v>
      </c>
      <c r="U69" s="118"/>
      <c r="V69" s="118"/>
      <c r="W69" s="157"/>
    </row>
    <row r="70" spans="1:23" ht="31.5" x14ac:dyDescent="0.25">
      <c r="A70" s="117"/>
      <c r="B70" s="118" t="s">
        <v>35</v>
      </c>
      <c r="C70" s="118"/>
      <c r="D70" s="118">
        <v>3</v>
      </c>
      <c r="E70" s="118"/>
      <c r="F70" s="118">
        <v>3</v>
      </c>
      <c r="G70" s="118">
        <v>3</v>
      </c>
      <c r="H70" s="118"/>
      <c r="I70" s="118">
        <v>2</v>
      </c>
      <c r="J70" s="118">
        <v>2</v>
      </c>
      <c r="K70" s="157"/>
      <c r="L70" s="157"/>
      <c r="M70" s="117"/>
      <c r="N70" s="118" t="s">
        <v>35</v>
      </c>
      <c r="O70" s="118"/>
      <c r="P70" s="118">
        <v>2.08</v>
      </c>
      <c r="Q70" s="118"/>
      <c r="R70" s="118">
        <v>2.08</v>
      </c>
      <c r="S70" s="118">
        <v>2.08</v>
      </c>
      <c r="T70" s="118"/>
      <c r="U70" s="118">
        <v>1.39</v>
      </c>
      <c r="V70" s="118">
        <v>1.39</v>
      </c>
      <c r="W70" s="157"/>
    </row>
    <row r="71" spans="1:23" ht="15.75" customHeight="1" x14ac:dyDescent="0.25">
      <c r="A71" s="124"/>
      <c r="B71" s="125" t="s">
        <v>36</v>
      </c>
      <c r="C71" s="125">
        <v>2</v>
      </c>
      <c r="D71" s="125">
        <v>3</v>
      </c>
      <c r="E71" s="125">
        <v>2</v>
      </c>
      <c r="F71" s="125">
        <v>3</v>
      </c>
      <c r="G71" s="125"/>
      <c r="H71" s="125">
        <v>3</v>
      </c>
      <c r="I71" s="125"/>
      <c r="J71" s="125">
        <v>2</v>
      </c>
      <c r="K71" s="157"/>
      <c r="L71" s="157"/>
      <c r="M71" s="124"/>
      <c r="N71" s="125" t="s">
        <v>36</v>
      </c>
      <c r="O71" s="125">
        <v>1.78</v>
      </c>
      <c r="P71" s="125">
        <v>2.67</v>
      </c>
      <c r="Q71" s="125">
        <v>1.78</v>
      </c>
      <c r="R71" s="125">
        <v>2.67</v>
      </c>
      <c r="S71" s="125"/>
      <c r="T71" s="125">
        <v>2.67</v>
      </c>
      <c r="U71" s="125"/>
      <c r="V71" s="125">
        <v>1.78</v>
      </c>
      <c r="W71" s="157"/>
    </row>
    <row r="72" spans="1:23" ht="15.75" customHeight="1" x14ac:dyDescent="0.25">
      <c r="A72" s="100" t="s">
        <v>44</v>
      </c>
      <c r="B72" s="101" t="s">
        <v>28</v>
      </c>
      <c r="C72" s="102">
        <v>3</v>
      </c>
      <c r="D72" s="102">
        <v>3</v>
      </c>
      <c r="E72" s="102">
        <v>3</v>
      </c>
      <c r="F72" s="102">
        <v>3</v>
      </c>
      <c r="G72" s="102">
        <v>2</v>
      </c>
      <c r="H72" s="102">
        <v>2</v>
      </c>
      <c r="I72" s="102">
        <v>2</v>
      </c>
      <c r="J72" s="102">
        <v>3</v>
      </c>
      <c r="K72" s="157"/>
      <c r="L72" s="157"/>
      <c r="M72" s="100" t="s">
        <v>44</v>
      </c>
      <c r="N72" s="101" t="s">
        <v>28</v>
      </c>
      <c r="O72" s="102">
        <v>2.29</v>
      </c>
      <c r="P72" s="102">
        <v>2.29</v>
      </c>
      <c r="Q72" s="102">
        <v>2.29</v>
      </c>
      <c r="R72" s="102">
        <v>2.29</v>
      </c>
      <c r="S72" s="102">
        <v>1.53</v>
      </c>
      <c r="T72" s="102">
        <v>1.53</v>
      </c>
      <c r="U72" s="102">
        <v>1.53</v>
      </c>
      <c r="V72" s="102">
        <v>2.29</v>
      </c>
      <c r="W72" s="157"/>
    </row>
    <row r="73" spans="1:23" ht="31.5" x14ac:dyDescent="0.25">
      <c r="A73" s="105"/>
      <c r="B73" s="106" t="s">
        <v>29</v>
      </c>
      <c r="C73" s="107">
        <v>3</v>
      </c>
      <c r="D73" s="107">
        <v>3</v>
      </c>
      <c r="E73" s="107">
        <v>3</v>
      </c>
      <c r="F73" s="107"/>
      <c r="G73" s="107">
        <v>2</v>
      </c>
      <c r="H73" s="107">
        <v>2</v>
      </c>
      <c r="I73" s="107"/>
      <c r="J73" s="107">
        <v>2</v>
      </c>
      <c r="K73" s="157"/>
      <c r="L73" s="157"/>
      <c r="M73" s="105"/>
      <c r="N73" s="106" t="s">
        <v>29</v>
      </c>
      <c r="O73" s="107">
        <v>1.82</v>
      </c>
      <c r="P73" s="107">
        <v>1.82</v>
      </c>
      <c r="Q73" s="107">
        <v>1.82</v>
      </c>
      <c r="R73" s="107"/>
      <c r="S73" s="107">
        <v>1.22</v>
      </c>
      <c r="T73" s="107">
        <v>1.22</v>
      </c>
      <c r="U73" s="107"/>
      <c r="V73" s="107">
        <v>1.22</v>
      </c>
      <c r="W73" s="157"/>
    </row>
    <row r="74" spans="1:23" ht="15.75" customHeight="1" x14ac:dyDescent="0.25">
      <c r="A74" s="105"/>
      <c r="B74" s="106" t="s">
        <v>30</v>
      </c>
      <c r="C74" s="107"/>
      <c r="D74" s="107">
        <v>3</v>
      </c>
      <c r="E74" s="107">
        <v>3</v>
      </c>
      <c r="F74" s="107"/>
      <c r="G74" s="107"/>
      <c r="H74" s="107">
        <v>2</v>
      </c>
      <c r="I74" s="107"/>
      <c r="J74" s="107"/>
      <c r="K74" s="157"/>
      <c r="L74" s="157"/>
      <c r="M74" s="105"/>
      <c r="N74" s="106" t="s">
        <v>30</v>
      </c>
      <c r="O74" s="107"/>
      <c r="P74" s="107">
        <v>1.71</v>
      </c>
      <c r="Q74" s="107">
        <v>1.71</v>
      </c>
      <c r="R74" s="107"/>
      <c r="S74" s="107"/>
      <c r="T74" s="107">
        <v>1.1399999999999999</v>
      </c>
      <c r="U74" s="107"/>
      <c r="V74" s="107"/>
      <c r="W74" s="157"/>
    </row>
    <row r="75" spans="1:23" ht="15.75" customHeight="1" x14ac:dyDescent="0.25">
      <c r="A75" s="105"/>
      <c r="B75" s="106" t="s">
        <v>31</v>
      </c>
      <c r="C75" s="107"/>
      <c r="D75" s="107">
        <v>3</v>
      </c>
      <c r="E75" s="107">
        <v>2</v>
      </c>
      <c r="F75" s="107"/>
      <c r="G75" s="107"/>
      <c r="H75" s="107"/>
      <c r="I75" s="107"/>
      <c r="J75" s="107">
        <v>2</v>
      </c>
      <c r="K75" s="157"/>
      <c r="L75" s="157"/>
      <c r="M75" s="105"/>
      <c r="N75" s="106" t="s">
        <v>31</v>
      </c>
      <c r="O75" s="107"/>
      <c r="P75" s="107">
        <v>2.94</v>
      </c>
      <c r="Q75" s="107">
        <v>1.96</v>
      </c>
      <c r="R75" s="107"/>
      <c r="S75" s="107"/>
      <c r="T75" s="107"/>
      <c r="U75" s="107"/>
      <c r="V75" s="107">
        <v>1.96</v>
      </c>
      <c r="W75" s="157"/>
    </row>
    <row r="76" spans="1:23" ht="31.5" x14ac:dyDescent="0.25">
      <c r="A76" s="105"/>
      <c r="B76" s="106" t="s">
        <v>39</v>
      </c>
      <c r="C76" s="107"/>
      <c r="D76" s="107">
        <v>3</v>
      </c>
      <c r="E76" s="107">
        <v>3</v>
      </c>
      <c r="F76" s="107"/>
      <c r="G76" s="107"/>
      <c r="H76" s="107">
        <v>2</v>
      </c>
      <c r="I76" s="107"/>
      <c r="J76" s="107"/>
      <c r="K76" s="157"/>
      <c r="L76" s="157"/>
      <c r="M76" s="105"/>
      <c r="N76" s="106" t="s">
        <v>39</v>
      </c>
      <c r="O76" s="107"/>
      <c r="P76" s="107">
        <v>0.94</v>
      </c>
      <c r="Q76" s="107">
        <v>0.94</v>
      </c>
      <c r="R76" s="107"/>
      <c r="S76" s="107"/>
      <c r="T76" s="107">
        <v>0.63</v>
      </c>
      <c r="U76" s="107"/>
      <c r="V76" s="107"/>
      <c r="W76" s="157"/>
    </row>
    <row r="77" spans="1:23" ht="15.75" customHeight="1" x14ac:dyDescent="0.25">
      <c r="A77" s="105"/>
      <c r="B77" s="106" t="s">
        <v>34</v>
      </c>
      <c r="C77" s="107"/>
      <c r="D77" s="107">
        <v>3</v>
      </c>
      <c r="E77" s="107">
        <v>3</v>
      </c>
      <c r="F77" s="107"/>
      <c r="G77" s="107">
        <v>2</v>
      </c>
      <c r="H77" s="107">
        <v>2</v>
      </c>
      <c r="I77" s="107"/>
      <c r="J77" s="107"/>
      <c r="K77" s="157"/>
      <c r="L77" s="157"/>
      <c r="M77" s="105"/>
      <c r="N77" s="106" t="s">
        <v>34</v>
      </c>
      <c r="O77" s="107"/>
      <c r="P77" s="107">
        <v>2.5299999999999998</v>
      </c>
      <c r="Q77" s="107">
        <v>2.5299999999999998</v>
      </c>
      <c r="R77" s="107"/>
      <c r="S77" s="107">
        <v>1.69</v>
      </c>
      <c r="T77" s="107">
        <v>1.69</v>
      </c>
      <c r="U77" s="107"/>
      <c r="V77" s="107"/>
      <c r="W77" s="157"/>
    </row>
    <row r="78" spans="1:23" ht="15.75" customHeight="1" x14ac:dyDescent="0.25">
      <c r="A78" s="105"/>
      <c r="B78" s="106" t="s">
        <v>45</v>
      </c>
      <c r="C78" s="107"/>
      <c r="D78" s="107"/>
      <c r="E78" s="107"/>
      <c r="F78" s="107">
        <v>2</v>
      </c>
      <c r="G78" s="107"/>
      <c r="H78" s="107">
        <v>3</v>
      </c>
      <c r="I78" s="107">
        <v>3</v>
      </c>
      <c r="J78" s="107"/>
      <c r="K78" s="157"/>
      <c r="L78" s="157"/>
      <c r="M78" s="105"/>
      <c r="N78" s="106" t="s">
        <v>45</v>
      </c>
      <c r="O78" s="107"/>
      <c r="P78" s="107"/>
      <c r="Q78" s="107"/>
      <c r="R78" s="107">
        <v>1.84</v>
      </c>
      <c r="S78" s="107"/>
      <c r="T78" s="107">
        <v>2.76</v>
      </c>
      <c r="U78" s="107">
        <v>2.76</v>
      </c>
      <c r="V78" s="107"/>
      <c r="W78" s="157"/>
    </row>
    <row r="79" spans="1:23" ht="31.5" x14ac:dyDescent="0.25">
      <c r="A79" s="105"/>
      <c r="B79" s="106" t="s">
        <v>35</v>
      </c>
      <c r="C79" s="107"/>
      <c r="D79" s="107">
        <v>3</v>
      </c>
      <c r="E79" s="107"/>
      <c r="F79" s="107">
        <v>3</v>
      </c>
      <c r="G79" s="107">
        <v>3</v>
      </c>
      <c r="H79" s="107"/>
      <c r="I79" s="107">
        <v>2</v>
      </c>
      <c r="J79" s="107">
        <v>2</v>
      </c>
      <c r="K79" s="157"/>
      <c r="L79" s="157"/>
      <c r="M79" s="105"/>
      <c r="N79" s="106" t="s">
        <v>35</v>
      </c>
      <c r="O79" s="107"/>
      <c r="P79" s="107">
        <v>2.82</v>
      </c>
      <c r="Q79" s="107"/>
      <c r="R79" s="107">
        <v>2.82</v>
      </c>
      <c r="S79" s="107">
        <v>2.82</v>
      </c>
      <c r="T79" s="107"/>
      <c r="U79" s="107">
        <v>1.88</v>
      </c>
      <c r="V79" s="107">
        <v>1.88</v>
      </c>
      <c r="W79" s="157"/>
    </row>
    <row r="80" spans="1:23" ht="15.75" customHeight="1" x14ac:dyDescent="0.25">
      <c r="A80" s="111"/>
      <c r="B80" s="112" t="s">
        <v>36</v>
      </c>
      <c r="C80" s="113">
        <v>2</v>
      </c>
      <c r="D80" s="113">
        <v>3</v>
      </c>
      <c r="E80" s="113">
        <v>2</v>
      </c>
      <c r="F80" s="113">
        <v>3</v>
      </c>
      <c r="G80" s="113"/>
      <c r="H80" s="113">
        <v>3</v>
      </c>
      <c r="I80" s="113"/>
      <c r="J80" s="113">
        <v>2</v>
      </c>
      <c r="K80" s="157"/>
      <c r="L80" s="157"/>
      <c r="M80" s="111"/>
      <c r="N80" s="112" t="s">
        <v>36</v>
      </c>
      <c r="O80" s="113">
        <v>1.45</v>
      </c>
      <c r="P80" s="113">
        <v>2.1800000000000002</v>
      </c>
      <c r="Q80" s="113">
        <v>1.45</v>
      </c>
      <c r="R80" s="113">
        <v>2.1800000000000002</v>
      </c>
      <c r="S80" s="113"/>
      <c r="T80" s="113">
        <v>2.1800000000000002</v>
      </c>
      <c r="U80" s="113"/>
      <c r="V80" s="113">
        <v>1.45</v>
      </c>
      <c r="W80" s="157"/>
    </row>
    <row r="81" spans="1:32" ht="31.5" x14ac:dyDescent="0.25">
      <c r="A81" s="128" t="s">
        <v>46</v>
      </c>
      <c r="B81" s="129" t="s">
        <v>47</v>
      </c>
      <c r="C81" s="129"/>
      <c r="D81" s="129"/>
      <c r="E81" s="129">
        <v>3</v>
      </c>
      <c r="F81" s="129">
        <v>3</v>
      </c>
      <c r="G81" s="129"/>
      <c r="H81" s="129">
        <v>2</v>
      </c>
      <c r="I81" s="129">
        <v>3</v>
      </c>
      <c r="J81" s="129"/>
      <c r="K81" s="157"/>
      <c r="L81" s="157"/>
      <c r="M81" s="128" t="s">
        <v>46</v>
      </c>
      <c r="N81" s="129" t="s">
        <v>47</v>
      </c>
      <c r="O81" s="129"/>
      <c r="P81" s="129"/>
      <c r="Q81" s="129">
        <v>2.76</v>
      </c>
      <c r="R81" s="129">
        <v>2.76</v>
      </c>
      <c r="S81" s="129"/>
      <c r="T81" s="129">
        <v>1.84</v>
      </c>
      <c r="U81" s="129">
        <v>2.76</v>
      </c>
      <c r="V81" s="129"/>
      <c r="W81" s="157"/>
    </row>
    <row r="82" spans="1:32" ht="15.75" customHeight="1" x14ac:dyDescent="0.25">
      <c r="A82" s="100" t="s">
        <v>48</v>
      </c>
      <c r="B82" s="101" t="s">
        <v>28</v>
      </c>
      <c r="C82" s="102">
        <v>3</v>
      </c>
      <c r="D82" s="102">
        <v>3</v>
      </c>
      <c r="E82" s="102">
        <v>3</v>
      </c>
      <c r="F82" s="102">
        <v>3</v>
      </c>
      <c r="G82" s="102">
        <v>2</v>
      </c>
      <c r="H82" s="102">
        <v>2</v>
      </c>
      <c r="I82" s="102">
        <v>2</v>
      </c>
      <c r="J82" s="102">
        <v>3</v>
      </c>
      <c r="K82" s="157"/>
      <c r="L82" s="157"/>
      <c r="M82" s="100" t="s">
        <v>48</v>
      </c>
      <c r="N82" s="101" t="s">
        <v>28</v>
      </c>
      <c r="O82" s="102">
        <v>2.33</v>
      </c>
      <c r="P82" s="102">
        <v>2.33</v>
      </c>
      <c r="Q82" s="102">
        <v>2.33</v>
      </c>
      <c r="R82" s="102">
        <v>2.33</v>
      </c>
      <c r="S82" s="102">
        <v>1.56</v>
      </c>
      <c r="T82" s="102">
        <v>1.56</v>
      </c>
      <c r="U82" s="102">
        <v>1.56</v>
      </c>
      <c r="V82" s="102">
        <v>2.33</v>
      </c>
      <c r="W82" s="157"/>
    </row>
    <row r="83" spans="1:32" ht="31.5" x14ac:dyDescent="0.25">
      <c r="A83" s="105"/>
      <c r="B83" s="106" t="s">
        <v>29</v>
      </c>
      <c r="C83" s="107">
        <v>3</v>
      </c>
      <c r="D83" s="107">
        <v>3</v>
      </c>
      <c r="E83" s="107">
        <v>3</v>
      </c>
      <c r="F83" s="107"/>
      <c r="G83" s="107">
        <v>2</v>
      </c>
      <c r="H83" s="107">
        <v>2</v>
      </c>
      <c r="I83" s="107"/>
      <c r="J83" s="107">
        <v>2</v>
      </c>
      <c r="K83" s="157"/>
      <c r="L83" s="157"/>
      <c r="M83" s="105"/>
      <c r="N83" s="106" t="s">
        <v>29</v>
      </c>
      <c r="O83" s="107">
        <v>2.83</v>
      </c>
      <c r="P83" s="107">
        <v>2.83</v>
      </c>
      <c r="Q83" s="107">
        <v>2.83</v>
      </c>
      <c r="R83" s="107"/>
      <c r="S83" s="107">
        <v>1.89</v>
      </c>
      <c r="T83" s="107">
        <v>1.89</v>
      </c>
      <c r="U83" s="107"/>
      <c r="V83" s="107">
        <v>1.89</v>
      </c>
      <c r="W83" s="157"/>
    </row>
    <row r="84" spans="1:32" ht="15.75" customHeight="1" x14ac:dyDescent="0.25">
      <c r="A84" s="105"/>
      <c r="B84" s="106" t="s">
        <v>30</v>
      </c>
      <c r="C84" s="107"/>
      <c r="D84" s="107">
        <v>3</v>
      </c>
      <c r="E84" s="107">
        <v>3</v>
      </c>
      <c r="F84" s="107"/>
      <c r="G84" s="107"/>
      <c r="H84" s="107">
        <v>2</v>
      </c>
      <c r="I84" s="107"/>
      <c r="J84" s="107"/>
      <c r="K84" s="157"/>
      <c r="L84" s="157"/>
      <c r="M84" s="105"/>
      <c r="N84" s="106" t="s">
        <v>30</v>
      </c>
      <c r="O84" s="107"/>
      <c r="P84" s="107">
        <v>3</v>
      </c>
      <c r="Q84" s="107">
        <v>3</v>
      </c>
      <c r="R84" s="107"/>
      <c r="S84" s="107"/>
      <c r="T84" s="107">
        <v>2</v>
      </c>
      <c r="U84" s="107"/>
      <c r="V84" s="107"/>
      <c r="W84" s="157"/>
    </row>
    <row r="85" spans="1:32" ht="15.75" customHeight="1" x14ac:dyDescent="0.25">
      <c r="A85" s="105"/>
      <c r="B85" s="106" t="s">
        <v>31</v>
      </c>
      <c r="C85" s="107"/>
      <c r="D85" s="107">
        <v>3</v>
      </c>
      <c r="E85" s="107">
        <v>2</v>
      </c>
      <c r="F85" s="107"/>
      <c r="G85" s="107"/>
      <c r="H85" s="107"/>
      <c r="I85" s="107"/>
      <c r="J85" s="107">
        <v>2</v>
      </c>
      <c r="K85" s="157"/>
      <c r="L85" s="157"/>
      <c r="M85" s="105"/>
      <c r="N85" s="106" t="s">
        <v>31</v>
      </c>
      <c r="O85" s="107"/>
      <c r="P85" s="107">
        <v>3</v>
      </c>
      <c r="Q85" s="107">
        <v>2</v>
      </c>
      <c r="R85" s="107"/>
      <c r="S85" s="107"/>
      <c r="T85" s="107"/>
      <c r="U85" s="107"/>
      <c r="V85" s="107">
        <v>2</v>
      </c>
      <c r="W85" s="157"/>
    </row>
    <row r="86" spans="1:32" ht="31.5" x14ac:dyDescent="0.25">
      <c r="A86" s="105"/>
      <c r="B86" s="106" t="s">
        <v>39</v>
      </c>
      <c r="C86" s="107">
        <v>3</v>
      </c>
      <c r="D86" s="107">
        <v>3</v>
      </c>
      <c r="E86" s="107">
        <v>3</v>
      </c>
      <c r="F86" s="107"/>
      <c r="G86" s="107"/>
      <c r="H86" s="107">
        <v>2</v>
      </c>
      <c r="I86" s="107"/>
      <c r="J86" s="107"/>
      <c r="K86" s="157"/>
      <c r="L86" s="157"/>
      <c r="M86" s="105"/>
      <c r="N86" s="106" t="s">
        <v>39</v>
      </c>
      <c r="O86" s="107">
        <v>1.83</v>
      </c>
      <c r="P86" s="107">
        <v>1.83</v>
      </c>
      <c r="Q86" s="107">
        <v>1.83</v>
      </c>
      <c r="R86" s="107"/>
      <c r="S86" s="107"/>
      <c r="T86" s="107">
        <v>1.22</v>
      </c>
      <c r="U86" s="107"/>
      <c r="V86" s="107"/>
      <c r="W86" s="157"/>
    </row>
    <row r="87" spans="1:32" ht="15.75" customHeight="1" x14ac:dyDescent="0.25">
      <c r="A87" s="105"/>
      <c r="B87" s="106" t="s">
        <v>33</v>
      </c>
      <c r="C87" s="107">
        <v>3</v>
      </c>
      <c r="D87" s="107"/>
      <c r="E87" s="107">
        <v>2</v>
      </c>
      <c r="F87" s="107">
        <v>2</v>
      </c>
      <c r="G87" s="107"/>
      <c r="H87" s="107"/>
      <c r="I87" s="107"/>
      <c r="J87" s="107">
        <v>3</v>
      </c>
      <c r="K87" s="157"/>
      <c r="L87" s="157"/>
      <c r="M87" s="105"/>
      <c r="N87" s="106" t="s">
        <v>33</v>
      </c>
      <c r="O87" s="107">
        <v>2.5</v>
      </c>
      <c r="P87" s="107"/>
      <c r="Q87" s="107">
        <v>1.67</v>
      </c>
      <c r="R87" s="107">
        <v>1.67</v>
      </c>
      <c r="S87" s="107"/>
      <c r="T87" s="107"/>
      <c r="U87" s="107"/>
      <c r="V87" s="107">
        <v>2.5</v>
      </c>
      <c r="W87" s="157"/>
    </row>
    <row r="88" spans="1:32" ht="15.75" customHeight="1" x14ac:dyDescent="0.25">
      <c r="A88" s="105"/>
      <c r="B88" s="106" t="s">
        <v>49</v>
      </c>
      <c r="C88" s="107">
        <v>3</v>
      </c>
      <c r="D88" s="107">
        <v>3</v>
      </c>
      <c r="E88" s="107">
        <v>3</v>
      </c>
      <c r="F88" s="107">
        <v>2</v>
      </c>
      <c r="G88" s="107">
        <v>3</v>
      </c>
      <c r="H88" s="107">
        <v>2</v>
      </c>
      <c r="I88" s="107">
        <v>2</v>
      </c>
      <c r="J88" s="107">
        <v>3</v>
      </c>
      <c r="K88" s="176"/>
      <c r="L88" s="176"/>
      <c r="M88" s="105"/>
      <c r="N88" s="106" t="s">
        <v>49</v>
      </c>
      <c r="O88" s="107">
        <v>1.67</v>
      </c>
      <c r="P88" s="107">
        <v>1.67</v>
      </c>
      <c r="Q88" s="107">
        <v>1.67</v>
      </c>
      <c r="R88" s="107">
        <v>1.1100000000000001</v>
      </c>
      <c r="S88" s="107">
        <v>1.67</v>
      </c>
      <c r="T88" s="107">
        <v>1.1100000000000001</v>
      </c>
      <c r="U88" s="107">
        <v>1.1100000000000001</v>
      </c>
      <c r="V88" s="107">
        <v>1.67</v>
      </c>
      <c r="W88" s="176"/>
      <c r="X88" s="85"/>
      <c r="Y88" s="85"/>
      <c r="Z88" s="85"/>
      <c r="AA88" s="85"/>
      <c r="AB88" s="85"/>
      <c r="AC88" s="85"/>
      <c r="AD88" s="85"/>
      <c r="AE88" s="85"/>
      <c r="AF88" s="85"/>
    </row>
    <row r="89" spans="1:32" ht="15.75" customHeight="1" x14ac:dyDescent="0.25">
      <c r="A89" s="105"/>
      <c r="B89" s="106" t="s">
        <v>45</v>
      </c>
      <c r="C89" s="107"/>
      <c r="D89" s="107"/>
      <c r="E89" s="107"/>
      <c r="F89" s="107">
        <v>2</v>
      </c>
      <c r="G89" s="107"/>
      <c r="H89" s="107">
        <v>3</v>
      </c>
      <c r="I89" s="107">
        <v>3</v>
      </c>
      <c r="J89" s="107"/>
      <c r="K89" s="157"/>
      <c r="L89" s="157"/>
      <c r="M89" s="105"/>
      <c r="N89" s="106" t="s">
        <v>45</v>
      </c>
      <c r="O89" s="107"/>
      <c r="P89" s="107"/>
      <c r="Q89" s="107"/>
      <c r="R89" s="107">
        <v>2</v>
      </c>
      <c r="S89" s="107"/>
      <c r="T89" s="107">
        <v>3</v>
      </c>
      <c r="U89" s="107">
        <v>3</v>
      </c>
      <c r="V89" s="107"/>
      <c r="W89" s="157"/>
    </row>
    <row r="90" spans="1:32" ht="15.75" customHeight="1" x14ac:dyDescent="0.25">
      <c r="A90" s="105"/>
      <c r="B90" s="106" t="s">
        <v>50</v>
      </c>
      <c r="C90" s="107">
        <v>2</v>
      </c>
      <c r="D90" s="107">
        <v>3</v>
      </c>
      <c r="E90" s="107">
        <v>2</v>
      </c>
      <c r="F90" s="107">
        <v>3</v>
      </c>
      <c r="G90" s="107"/>
      <c r="H90" s="107">
        <v>3</v>
      </c>
      <c r="I90" s="107"/>
      <c r="J90" s="107">
        <v>2</v>
      </c>
      <c r="K90" s="176"/>
      <c r="L90" s="176"/>
      <c r="M90" s="105"/>
      <c r="N90" s="106" t="s">
        <v>50</v>
      </c>
      <c r="O90" s="107">
        <v>1.22</v>
      </c>
      <c r="P90" s="107">
        <v>1.83</v>
      </c>
      <c r="Q90" s="107">
        <v>1.22</v>
      </c>
      <c r="R90" s="107">
        <v>1.83</v>
      </c>
      <c r="S90" s="107"/>
      <c r="T90" s="107">
        <v>1.83</v>
      </c>
      <c r="U90" s="107"/>
      <c r="V90" s="107">
        <v>1.22</v>
      </c>
      <c r="W90" s="176"/>
      <c r="X90" s="85"/>
      <c r="Y90" s="85"/>
      <c r="Z90" s="85"/>
      <c r="AA90" s="85"/>
      <c r="AB90" s="85"/>
      <c r="AC90" s="85"/>
      <c r="AD90" s="85"/>
      <c r="AE90" s="85"/>
      <c r="AF90" s="85"/>
    </row>
    <row r="91" spans="1:32" ht="15.75" customHeight="1" x14ac:dyDescent="0.25">
      <c r="A91" s="111"/>
      <c r="B91" s="112" t="s">
        <v>51</v>
      </c>
      <c r="C91" s="130">
        <v>2</v>
      </c>
      <c r="D91" s="130">
        <v>3</v>
      </c>
      <c r="E91" s="130">
        <v>2</v>
      </c>
      <c r="F91" s="130">
        <v>3</v>
      </c>
      <c r="G91" s="130"/>
      <c r="H91" s="130">
        <v>3</v>
      </c>
      <c r="I91" s="130"/>
      <c r="J91" s="130">
        <v>2</v>
      </c>
      <c r="K91" s="157"/>
      <c r="L91" s="157"/>
      <c r="M91" s="111"/>
      <c r="N91" s="112" t="s">
        <v>51</v>
      </c>
      <c r="O91" s="130">
        <v>1.89</v>
      </c>
      <c r="P91" s="130">
        <v>2.83</v>
      </c>
      <c r="Q91" s="130">
        <v>1.89</v>
      </c>
      <c r="R91" s="130">
        <v>2.83</v>
      </c>
      <c r="S91" s="130"/>
      <c r="T91" s="130">
        <v>2.83</v>
      </c>
      <c r="U91" s="130"/>
      <c r="V91" s="130">
        <v>1.89</v>
      </c>
      <c r="W91" s="157"/>
    </row>
    <row r="92" spans="1:32" ht="31.5" x14ac:dyDescent="0.25">
      <c r="A92" s="116" t="s">
        <v>52</v>
      </c>
      <c r="B92" s="116" t="s">
        <v>30</v>
      </c>
      <c r="C92" s="118"/>
      <c r="D92" s="118">
        <v>3</v>
      </c>
      <c r="E92" s="118">
        <v>3</v>
      </c>
      <c r="F92" s="118"/>
      <c r="G92" s="118"/>
      <c r="H92" s="118">
        <v>2</v>
      </c>
      <c r="I92" s="118"/>
      <c r="J92" s="118"/>
      <c r="K92" s="157"/>
      <c r="L92" s="157"/>
      <c r="M92" s="116" t="s">
        <v>52</v>
      </c>
      <c r="N92" s="116" t="s">
        <v>30</v>
      </c>
      <c r="O92" s="118"/>
      <c r="P92" s="118">
        <v>2.63</v>
      </c>
      <c r="Q92" s="118">
        <v>2.63</v>
      </c>
      <c r="R92" s="118"/>
      <c r="S92" s="118"/>
      <c r="T92" s="118">
        <v>1.75</v>
      </c>
      <c r="U92" s="118"/>
      <c r="V92" s="118"/>
      <c r="W92" s="157"/>
    </row>
    <row r="93" spans="1:32" ht="15.75" customHeight="1" x14ac:dyDescent="0.25">
      <c r="A93" s="118"/>
      <c r="B93" s="118" t="s">
        <v>33</v>
      </c>
      <c r="C93" s="118">
        <v>3</v>
      </c>
      <c r="D93" s="118"/>
      <c r="E93" s="118">
        <v>2</v>
      </c>
      <c r="F93" s="118">
        <v>2</v>
      </c>
      <c r="G93" s="118"/>
      <c r="H93" s="118"/>
      <c r="I93" s="118"/>
      <c r="J93" s="118">
        <v>3</v>
      </c>
      <c r="K93" s="157"/>
      <c r="L93" s="157"/>
      <c r="M93" s="118"/>
      <c r="N93" s="118" t="s">
        <v>33</v>
      </c>
      <c r="O93" s="118">
        <v>1.31</v>
      </c>
      <c r="P93" s="118"/>
      <c r="Q93" s="118">
        <v>0.88</v>
      </c>
      <c r="R93" s="118">
        <v>0.88</v>
      </c>
      <c r="S93" s="118"/>
      <c r="T93" s="118"/>
      <c r="U93" s="118"/>
      <c r="V93" s="118">
        <v>1.31</v>
      </c>
      <c r="W93" s="157"/>
    </row>
    <row r="94" spans="1:32" ht="15.75" customHeight="1" x14ac:dyDescent="0.25">
      <c r="A94" s="118"/>
      <c r="B94" s="118" t="s">
        <v>40</v>
      </c>
      <c r="C94" s="118"/>
      <c r="D94" s="118">
        <v>3</v>
      </c>
      <c r="E94" s="118">
        <v>2</v>
      </c>
      <c r="F94" s="118"/>
      <c r="G94" s="118"/>
      <c r="H94" s="118"/>
      <c r="I94" s="118"/>
      <c r="J94" s="118">
        <v>3</v>
      </c>
      <c r="K94" s="157"/>
      <c r="L94" s="157"/>
      <c r="M94" s="118"/>
      <c r="N94" s="118" t="s">
        <v>40</v>
      </c>
      <c r="O94" s="118"/>
      <c r="P94" s="118">
        <v>2.63</v>
      </c>
      <c r="Q94" s="118">
        <v>1.75</v>
      </c>
      <c r="R94" s="118"/>
      <c r="S94" s="118"/>
      <c r="T94" s="118"/>
      <c r="U94" s="118"/>
      <c r="V94" s="118">
        <v>2.63</v>
      </c>
      <c r="W94" s="157"/>
    </row>
    <row r="95" spans="1:32" ht="15.75" customHeight="1" x14ac:dyDescent="0.25">
      <c r="A95" s="118"/>
      <c r="B95" s="118" t="s">
        <v>34</v>
      </c>
      <c r="C95" s="118"/>
      <c r="D95" s="118">
        <v>3</v>
      </c>
      <c r="E95" s="118">
        <v>3</v>
      </c>
      <c r="F95" s="118"/>
      <c r="G95" s="118">
        <v>2</v>
      </c>
      <c r="H95" s="118">
        <v>2</v>
      </c>
      <c r="I95" s="118"/>
      <c r="J95" s="118"/>
      <c r="K95" s="157"/>
      <c r="L95" s="157"/>
      <c r="M95" s="118"/>
      <c r="N95" s="118" t="s">
        <v>34</v>
      </c>
      <c r="O95" s="118"/>
      <c r="P95" s="118">
        <v>1.31</v>
      </c>
      <c r="Q95" s="118">
        <v>1.31</v>
      </c>
      <c r="R95" s="118"/>
      <c r="S95" s="118">
        <v>0.88</v>
      </c>
      <c r="T95" s="118">
        <v>0.88</v>
      </c>
      <c r="U95" s="118"/>
      <c r="V95" s="118"/>
      <c r="W95" s="157"/>
    </row>
    <row r="96" spans="1:32" ht="15.75" customHeight="1" x14ac:dyDescent="0.25">
      <c r="A96" s="121"/>
      <c r="B96" s="121" t="s">
        <v>49</v>
      </c>
      <c r="C96" s="118">
        <v>3</v>
      </c>
      <c r="D96" s="118">
        <v>3</v>
      </c>
      <c r="E96" s="118">
        <v>3</v>
      </c>
      <c r="F96" s="118">
        <v>2</v>
      </c>
      <c r="G96" s="118">
        <v>3</v>
      </c>
      <c r="H96" s="118">
        <v>2</v>
      </c>
      <c r="I96" s="118">
        <v>2</v>
      </c>
      <c r="J96" s="118">
        <v>3</v>
      </c>
      <c r="K96" s="157"/>
      <c r="L96" s="157"/>
      <c r="M96" s="121"/>
      <c r="N96" s="121" t="s">
        <v>49</v>
      </c>
      <c r="O96" s="118">
        <v>1.5</v>
      </c>
      <c r="P96" s="118">
        <v>1.5</v>
      </c>
      <c r="Q96" s="118">
        <v>1.5</v>
      </c>
      <c r="R96" s="118">
        <v>1</v>
      </c>
      <c r="S96" s="118">
        <v>1.5</v>
      </c>
      <c r="T96" s="118">
        <v>1</v>
      </c>
      <c r="U96" s="118">
        <v>1</v>
      </c>
      <c r="V96" s="118">
        <v>1.5</v>
      </c>
      <c r="W96" s="157"/>
    </row>
    <row r="97" spans="1:23" ht="15.75" customHeight="1" x14ac:dyDescent="0.25">
      <c r="A97" s="118"/>
      <c r="B97" s="118" t="s">
        <v>45</v>
      </c>
      <c r="C97" s="118"/>
      <c r="D97" s="118"/>
      <c r="E97" s="118"/>
      <c r="F97" s="118">
        <v>2</v>
      </c>
      <c r="G97" s="118"/>
      <c r="H97" s="118">
        <v>3</v>
      </c>
      <c r="I97" s="118">
        <v>3</v>
      </c>
      <c r="J97" s="118"/>
      <c r="K97" s="157"/>
      <c r="L97" s="157"/>
      <c r="M97" s="118"/>
      <c r="N97" s="118" t="s">
        <v>45</v>
      </c>
      <c r="O97" s="118"/>
      <c r="P97" s="118"/>
      <c r="Q97" s="118"/>
      <c r="R97" s="118">
        <v>2</v>
      </c>
      <c r="S97" s="118"/>
      <c r="T97" s="118">
        <v>3</v>
      </c>
      <c r="U97" s="118">
        <v>3</v>
      </c>
      <c r="V97" s="118"/>
      <c r="W97" s="157"/>
    </row>
    <row r="98" spans="1:23" ht="15.75" customHeight="1" x14ac:dyDescent="0.25">
      <c r="A98" s="118"/>
      <c r="B98" s="118" t="s">
        <v>36</v>
      </c>
      <c r="C98" s="125">
        <v>2</v>
      </c>
      <c r="D98" s="125">
        <v>3</v>
      </c>
      <c r="E98" s="125">
        <v>2</v>
      </c>
      <c r="F98" s="125">
        <v>3</v>
      </c>
      <c r="G98" s="125"/>
      <c r="H98" s="125">
        <v>3</v>
      </c>
      <c r="I98" s="125"/>
      <c r="J98" s="125">
        <v>2</v>
      </c>
      <c r="K98" s="157"/>
      <c r="L98" s="157"/>
      <c r="M98" s="118"/>
      <c r="N98" s="118" t="s">
        <v>36</v>
      </c>
      <c r="O98" s="125">
        <v>1.63</v>
      </c>
      <c r="P98" s="125">
        <v>2.44</v>
      </c>
      <c r="Q98" s="125">
        <v>1.63</v>
      </c>
      <c r="R98" s="125">
        <v>2.44</v>
      </c>
      <c r="S98" s="125"/>
      <c r="T98" s="125">
        <v>2.44</v>
      </c>
      <c r="U98" s="125"/>
      <c r="V98" s="125">
        <v>1.63</v>
      </c>
      <c r="W98" s="157"/>
    </row>
    <row r="99" spans="1:23" ht="15.75" customHeight="1" x14ac:dyDescent="0.25">
      <c r="A99" s="131"/>
      <c r="B99" s="131"/>
      <c r="C99" s="121">
        <f t="shared" ref="C99:J99" si="0">SUM(C14:C98)</f>
        <v>95</v>
      </c>
      <c r="D99" s="121">
        <f t="shared" si="0"/>
        <v>228</v>
      </c>
      <c r="E99" s="121">
        <f t="shared" si="0"/>
        <v>190</v>
      </c>
      <c r="F99" s="121">
        <f t="shared" si="0"/>
        <v>114</v>
      </c>
      <c r="G99" s="121">
        <f t="shared" si="0"/>
        <v>64</v>
      </c>
      <c r="H99" s="121">
        <f t="shared" si="0"/>
        <v>117</v>
      </c>
      <c r="I99" s="121">
        <f t="shared" si="0"/>
        <v>58</v>
      </c>
      <c r="J99" s="121">
        <f t="shared" si="0"/>
        <v>141</v>
      </c>
      <c r="K99" s="157"/>
      <c r="L99" s="157"/>
      <c r="M99" s="131"/>
      <c r="N99" s="131"/>
      <c r="O99" s="132">
        <f>SUM(O14:O98)</f>
        <v>69.05</v>
      </c>
      <c r="P99" s="132">
        <f t="shared" ref="P99:V99" si="1">SUM(P14:P98)</f>
        <v>164.69000000000003</v>
      </c>
      <c r="Q99" s="132">
        <f t="shared" si="1"/>
        <v>134.07999999999998</v>
      </c>
      <c r="R99" s="132">
        <f t="shared" si="1"/>
        <v>90.36</v>
      </c>
      <c r="S99" s="132">
        <f t="shared" si="1"/>
        <v>48.3</v>
      </c>
      <c r="T99" s="132">
        <f t="shared" si="1"/>
        <v>85.509999999999977</v>
      </c>
      <c r="U99" s="132">
        <f t="shared" si="1"/>
        <v>45.930000000000007</v>
      </c>
      <c r="V99" s="132">
        <f t="shared" si="1"/>
        <v>104.55000000000001</v>
      </c>
      <c r="W99" s="157"/>
    </row>
    <row r="100" spans="1:23" ht="31.5" x14ac:dyDescent="0.25">
      <c r="A100" s="277" t="s">
        <v>53</v>
      </c>
      <c r="B100" s="278"/>
      <c r="C100" s="279">
        <f>C99/35</f>
        <v>2.7142857142857144</v>
      </c>
      <c r="D100" s="277">
        <f>D99/76</f>
        <v>3</v>
      </c>
      <c r="E100" s="279">
        <f>E99/75</f>
        <v>2.5333333333333332</v>
      </c>
      <c r="F100" s="279">
        <f>F99/44</f>
        <v>2.5909090909090908</v>
      </c>
      <c r="G100" s="279">
        <f>G99/28</f>
        <v>2.2857142857142856</v>
      </c>
      <c r="H100" s="279">
        <f>H99/53</f>
        <v>2.2075471698113209</v>
      </c>
      <c r="I100" s="279">
        <f>I99/27</f>
        <v>2.1481481481481484</v>
      </c>
      <c r="J100" s="279">
        <f>J99/58</f>
        <v>2.4310344827586206</v>
      </c>
      <c r="K100" s="280"/>
      <c r="L100" s="280"/>
      <c r="M100" s="277" t="s">
        <v>53</v>
      </c>
      <c r="N100" s="278"/>
      <c r="O100" s="279">
        <f>O99/35</f>
        <v>1.9728571428571429</v>
      </c>
      <c r="P100" s="279">
        <f>P99/76</f>
        <v>2.1669736842105265</v>
      </c>
      <c r="Q100" s="279">
        <f>Q99/75</f>
        <v>1.7877333333333332</v>
      </c>
      <c r="R100" s="279">
        <f>R99/44</f>
        <v>2.0536363636363637</v>
      </c>
      <c r="S100" s="279">
        <f>S99/28</f>
        <v>1.7249999999999999</v>
      </c>
      <c r="T100" s="279">
        <f>T99/53</f>
        <v>1.6133962264150938</v>
      </c>
      <c r="U100" s="279">
        <f>U99/27</f>
        <v>1.7011111111111115</v>
      </c>
      <c r="V100" s="279">
        <f>V99/58</f>
        <v>1.8025862068965519</v>
      </c>
      <c r="W100" s="157"/>
    </row>
    <row r="101" spans="1:23" ht="15" customHeight="1" x14ac:dyDescent="0.25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</row>
    <row r="102" spans="1:23" ht="15" customHeight="1" x14ac:dyDescent="0.25">
      <c r="C102">
        <f t="shared" ref="C102:J102" si="2">COUNTIFS(C14:C98,"3")</f>
        <v>25</v>
      </c>
      <c r="D102">
        <f t="shared" si="2"/>
        <v>76</v>
      </c>
      <c r="E102">
        <f t="shared" si="2"/>
        <v>40</v>
      </c>
      <c r="F102">
        <f t="shared" si="2"/>
        <v>26</v>
      </c>
      <c r="G102">
        <f t="shared" si="2"/>
        <v>8</v>
      </c>
      <c r="H102">
        <f t="shared" si="2"/>
        <v>11</v>
      </c>
      <c r="I102">
        <f t="shared" si="2"/>
        <v>4</v>
      </c>
      <c r="J102">
        <f t="shared" si="2"/>
        <v>25</v>
      </c>
    </row>
    <row r="103" spans="1:23" ht="15" customHeight="1" x14ac:dyDescent="0.25">
      <c r="C103">
        <f t="shared" ref="C103:J103" si="3">COUNTIFS(C14:C98,"2")</f>
        <v>10</v>
      </c>
      <c r="D103">
        <f t="shared" si="3"/>
        <v>0</v>
      </c>
      <c r="E103">
        <f t="shared" si="3"/>
        <v>35</v>
      </c>
      <c r="F103">
        <f t="shared" si="3"/>
        <v>18</v>
      </c>
      <c r="G103">
        <f t="shared" si="3"/>
        <v>20</v>
      </c>
      <c r="H103">
        <f t="shared" si="3"/>
        <v>42</v>
      </c>
      <c r="I103">
        <f t="shared" si="3"/>
        <v>23</v>
      </c>
      <c r="J103">
        <f t="shared" si="3"/>
        <v>33</v>
      </c>
    </row>
    <row r="104" spans="1:23" ht="15" customHeight="1" x14ac:dyDescent="0.25">
      <c r="C104">
        <f t="shared" ref="C104:G104" si="4">SUM(C102:C103)</f>
        <v>35</v>
      </c>
      <c r="D104">
        <f t="shared" si="4"/>
        <v>76</v>
      </c>
      <c r="E104">
        <f t="shared" si="4"/>
        <v>75</v>
      </c>
      <c r="F104">
        <f t="shared" si="4"/>
        <v>44</v>
      </c>
      <c r="G104">
        <f t="shared" si="4"/>
        <v>28</v>
      </c>
      <c r="H104">
        <f>SUM(H102:H103)</f>
        <v>53</v>
      </c>
      <c r="I104">
        <f t="shared" ref="I104:J104" si="5">SUM(I102:I103)</f>
        <v>27</v>
      </c>
      <c r="J104">
        <f t="shared" si="5"/>
        <v>58</v>
      </c>
    </row>
    <row r="105" spans="1:23" ht="15" customHeight="1" x14ac:dyDescent="0.25"/>
    <row r="106" spans="1:23" ht="15" customHeight="1" x14ac:dyDescent="0.25"/>
    <row r="107" spans="1:23" ht="15" customHeight="1" x14ac:dyDescent="0.25"/>
    <row r="108" spans="1:23" ht="36.75" customHeight="1" x14ac:dyDescent="0.35">
      <c r="C108" s="221" t="s">
        <v>54</v>
      </c>
      <c r="D108" s="221"/>
      <c r="E108" s="221"/>
      <c r="F108" s="221"/>
      <c r="G108" s="221"/>
      <c r="H108" s="221"/>
      <c r="I108" s="184"/>
      <c r="J108" s="184"/>
      <c r="K108" s="184"/>
      <c r="L108" s="184"/>
      <c r="M108" s="184"/>
      <c r="N108" s="184"/>
      <c r="O108" s="222" t="s">
        <v>55</v>
      </c>
      <c r="P108" s="222"/>
      <c r="Q108" s="222"/>
      <c r="R108" s="222"/>
      <c r="S108" s="222"/>
      <c r="T108" s="222"/>
      <c r="U108" s="222"/>
    </row>
    <row r="109" spans="1:23" ht="24.75" customHeight="1" x14ac:dyDescent="0.3">
      <c r="B109" s="185"/>
      <c r="C109" s="189" t="s">
        <v>56</v>
      </c>
      <c r="D109" s="189" t="s">
        <v>57</v>
      </c>
      <c r="E109" s="189" t="s">
        <v>58</v>
      </c>
      <c r="F109" s="189" t="s">
        <v>59</v>
      </c>
      <c r="G109" s="189" t="s">
        <v>60</v>
      </c>
      <c r="H109" s="189" t="s">
        <v>61</v>
      </c>
      <c r="I109" s="189" t="s">
        <v>62</v>
      </c>
      <c r="J109" s="189" t="s">
        <v>63</v>
      </c>
      <c r="K109" s="189"/>
      <c r="L109" s="189"/>
      <c r="M109" s="189"/>
      <c r="N109" s="189"/>
      <c r="O109" s="189" t="s">
        <v>56</v>
      </c>
      <c r="P109" s="189" t="s">
        <v>57</v>
      </c>
      <c r="Q109" s="189" t="s">
        <v>58</v>
      </c>
      <c r="R109" s="189" t="s">
        <v>59</v>
      </c>
      <c r="S109" s="189" t="s">
        <v>60</v>
      </c>
      <c r="T109" s="189" t="s">
        <v>61</v>
      </c>
      <c r="U109" s="189" t="s">
        <v>62</v>
      </c>
      <c r="V109" s="189" t="s">
        <v>63</v>
      </c>
    </row>
    <row r="110" spans="1:23" ht="42" customHeight="1" x14ac:dyDescent="0.3">
      <c r="B110" s="185" t="s">
        <v>64</v>
      </c>
      <c r="C110" s="186">
        <v>2.7142857142857144</v>
      </c>
      <c r="D110" s="186">
        <v>3</v>
      </c>
      <c r="E110" s="186">
        <v>2.5333333333333332</v>
      </c>
      <c r="F110" s="186">
        <v>2.5909090909090908</v>
      </c>
      <c r="G110" s="186">
        <v>2.2857142857142856</v>
      </c>
      <c r="H110" s="186">
        <v>2.2075471698113209</v>
      </c>
      <c r="I110" s="186">
        <v>2.1481481481481484</v>
      </c>
      <c r="J110" s="186">
        <v>2.4310344827586206</v>
      </c>
      <c r="K110" s="185"/>
      <c r="L110" s="185"/>
      <c r="M110" s="185"/>
      <c r="N110" s="187" t="s">
        <v>65</v>
      </c>
      <c r="O110" s="188">
        <f t="shared" ref="O110" si="6">C112</f>
        <v>0.72684210526315784</v>
      </c>
      <c r="P110" s="188">
        <f t="shared" ref="P110" si="7">D112</f>
        <v>0.72232456140350887</v>
      </c>
      <c r="Q110" s="188">
        <f t="shared" ref="Q110" si="8">E112</f>
        <v>0.7056842105263158</v>
      </c>
      <c r="R110" s="188">
        <f t="shared" ref="R110" si="9">F112</f>
        <v>0.79263157894736846</v>
      </c>
      <c r="S110" s="188">
        <f t="shared" ref="S110" si="10">G112</f>
        <v>0.75468749999999996</v>
      </c>
      <c r="T110" s="188">
        <f t="shared" ref="T110" si="11">H112</f>
        <v>0.73085470085470061</v>
      </c>
      <c r="U110" s="188">
        <f t="shared" ref="U110" si="12">I112</f>
        <v>0.79189655172413798</v>
      </c>
      <c r="V110" s="188">
        <f t="shared" ref="V110" si="13">J112</f>
        <v>0.74148936170212776</v>
      </c>
    </row>
    <row r="111" spans="1:23" ht="56.25" x14ac:dyDescent="0.3">
      <c r="B111" s="187" t="s">
        <v>66</v>
      </c>
      <c r="C111" s="186">
        <f t="shared" ref="C111:J111" si="14">O100</f>
        <v>1.9728571428571429</v>
      </c>
      <c r="D111" s="186">
        <f t="shared" si="14"/>
        <v>2.1669736842105265</v>
      </c>
      <c r="E111" s="186">
        <f t="shared" si="14"/>
        <v>1.7877333333333332</v>
      </c>
      <c r="F111" s="186">
        <f t="shared" si="14"/>
        <v>2.0536363636363637</v>
      </c>
      <c r="G111" s="186">
        <f t="shared" si="14"/>
        <v>1.7249999999999999</v>
      </c>
      <c r="H111" s="186">
        <f t="shared" si="14"/>
        <v>1.6133962264150938</v>
      </c>
      <c r="I111" s="186">
        <f t="shared" si="14"/>
        <v>1.7011111111111115</v>
      </c>
      <c r="J111" s="186">
        <f t="shared" si="14"/>
        <v>1.8025862068965519</v>
      </c>
      <c r="K111" s="185"/>
      <c r="L111" s="185"/>
      <c r="M111" s="185"/>
      <c r="N111" s="187"/>
      <c r="O111" s="186"/>
      <c r="P111" s="186"/>
      <c r="Q111" s="186"/>
      <c r="R111" s="186"/>
      <c r="S111" s="186"/>
      <c r="T111" s="186"/>
      <c r="U111" s="186"/>
      <c r="V111" s="186"/>
    </row>
    <row r="112" spans="1:23" ht="56.25" x14ac:dyDescent="0.3">
      <c r="B112" s="187" t="s">
        <v>67</v>
      </c>
      <c r="C112" s="188">
        <f>C111/C110*100%</f>
        <v>0.72684210526315784</v>
      </c>
      <c r="D112" s="188">
        <f t="shared" ref="D112:J112" si="15">D111/D110*100%</f>
        <v>0.72232456140350887</v>
      </c>
      <c r="E112" s="188">
        <f t="shared" si="15"/>
        <v>0.7056842105263158</v>
      </c>
      <c r="F112" s="188">
        <f t="shared" si="15"/>
        <v>0.79263157894736846</v>
      </c>
      <c r="G112" s="188">
        <f t="shared" si="15"/>
        <v>0.75468749999999996</v>
      </c>
      <c r="H112" s="188">
        <f t="shared" si="15"/>
        <v>0.73085470085470061</v>
      </c>
      <c r="I112" s="188">
        <f t="shared" si="15"/>
        <v>0.79189655172413798</v>
      </c>
      <c r="J112" s="188">
        <f t="shared" si="15"/>
        <v>0.74148936170212776</v>
      </c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</row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spans="5:27" ht="15" customHeight="1" x14ac:dyDescent="0.25"/>
    <row r="194" spans="5:27" ht="15" customHeight="1" x14ac:dyDescent="0.25"/>
    <row r="195" spans="5:27" ht="15" customHeight="1" x14ac:dyDescent="0.25"/>
    <row r="196" spans="5:27" ht="15" customHeight="1" x14ac:dyDescent="0.25"/>
    <row r="197" spans="5:27" ht="15" customHeight="1" x14ac:dyDescent="0.25"/>
    <row r="198" spans="5:27" ht="15" customHeight="1" x14ac:dyDescent="0.25">
      <c r="J198" s="133"/>
      <c r="L198" s="133"/>
      <c r="N198" s="133"/>
    </row>
    <row r="199" spans="5:27" ht="15" customHeight="1" x14ac:dyDescent="0.25">
      <c r="E199" s="85"/>
      <c r="J199" s="85"/>
      <c r="L199" s="133"/>
      <c r="N199" s="134"/>
      <c r="P199" s="133"/>
      <c r="R199" s="133"/>
      <c r="S199" s="133"/>
      <c r="T199" s="133"/>
      <c r="U199" s="133"/>
      <c r="W199" s="133">
        <f>W198/180*100</f>
        <v>0</v>
      </c>
      <c r="Y199" s="133">
        <f>Y198/180*100</f>
        <v>0</v>
      </c>
      <c r="AA199" s="133">
        <f>AA198/180*100</f>
        <v>0</v>
      </c>
    </row>
    <row r="200" spans="5:27" ht="15" customHeight="1" x14ac:dyDescent="0.25"/>
    <row r="201" spans="5:27" ht="15" customHeight="1" x14ac:dyDescent="0.25"/>
    <row r="202" spans="5:27" ht="15" customHeight="1" x14ac:dyDescent="0.25"/>
    <row r="203" spans="5:27" ht="15" customHeight="1" x14ac:dyDescent="0.25"/>
    <row r="204" spans="5:27" ht="15" customHeight="1" x14ac:dyDescent="0.25"/>
    <row r="205" spans="5:27" ht="15" customHeight="1" x14ac:dyDescent="0.25"/>
    <row r="206" spans="5:27" ht="15" customHeight="1" x14ac:dyDescent="0.25"/>
    <row r="207" spans="5:27" ht="15" customHeight="1" x14ac:dyDescent="0.25"/>
    <row r="208" spans="5:27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</sheetData>
  <mergeCells count="7">
    <mergeCell ref="O3:S5"/>
    <mergeCell ref="C108:H108"/>
    <mergeCell ref="O108:U108"/>
    <mergeCell ref="A9:J9"/>
    <mergeCell ref="M9:V9"/>
    <mergeCell ref="A10:J10"/>
    <mergeCell ref="M10:V10"/>
  </mergeCells>
  <printOptions horizontalCentered="1" verticalCentered="1" gridLines="1"/>
  <pageMargins left="0.7" right="0.7" top="0.75" bottom="0.75" header="0.3" footer="0.3"/>
  <pageSetup paperSize="9" scale="1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37"/>
  <sheetViews>
    <sheetView zoomScale="85" zoomScaleNormal="85" workbookViewId="0">
      <selection activeCell="C108" sqref="C108"/>
    </sheetView>
  </sheetViews>
  <sheetFormatPr defaultColWidth="12.5703125" defaultRowHeight="15" customHeight="1" x14ac:dyDescent="0.25"/>
  <cols>
    <col min="1" max="1" width="7.5703125" style="11" customWidth="1"/>
    <col min="2" max="2" width="15.5703125" style="11" customWidth="1"/>
    <col min="3" max="3" width="48.140625" style="11" bestFit="1" customWidth="1"/>
    <col min="4" max="21" width="10" style="11" customWidth="1"/>
    <col min="22" max="26" width="7.5703125" style="11" customWidth="1"/>
    <col min="27" max="16384" width="12.5703125" style="11"/>
  </cols>
  <sheetData>
    <row r="1" spans="1:26" ht="18.75" customHeight="1" x14ac:dyDescent="0.25">
      <c r="A1" s="229" t="s">
        <v>68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10"/>
      <c r="W1" s="10"/>
      <c r="X1" s="10"/>
      <c r="Y1" s="10"/>
      <c r="Z1" s="10"/>
    </row>
    <row r="2" spans="1:26" ht="15" customHeight="1" x14ac:dyDescent="0.25">
      <c r="A2" s="230" t="s">
        <v>69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10"/>
      <c r="W2" s="10"/>
      <c r="X2" s="10"/>
      <c r="Y2" s="10"/>
      <c r="Z2" s="10"/>
    </row>
    <row r="3" spans="1:26" x14ac:dyDescent="0.25">
      <c r="A3" s="231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10"/>
      <c r="W3" s="10"/>
      <c r="X3" s="10"/>
      <c r="Y3" s="10"/>
      <c r="Z3" s="10"/>
    </row>
    <row r="4" spans="1:26" s="26" customFormat="1" ht="33" customHeight="1" x14ac:dyDescent="0.25">
      <c r="A4" s="234" t="s">
        <v>70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</row>
    <row r="5" spans="1:26" s="26" customFormat="1" ht="21" x14ac:dyDescent="0.25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</row>
    <row r="6" spans="1:26" s="26" customFormat="1" ht="78" customHeight="1" x14ac:dyDescent="0.25">
      <c r="A6" s="13" t="s">
        <v>71</v>
      </c>
      <c r="B6" s="13" t="s">
        <v>72</v>
      </c>
      <c r="C6" s="13" t="s">
        <v>73</v>
      </c>
      <c r="D6" s="232" t="s">
        <v>74</v>
      </c>
      <c r="E6" s="233"/>
      <c r="F6" s="232" t="s">
        <v>75</v>
      </c>
      <c r="G6" s="233"/>
      <c r="H6" s="232" t="s">
        <v>76</v>
      </c>
      <c r="I6" s="233"/>
      <c r="J6" s="232" t="s">
        <v>77</v>
      </c>
      <c r="K6" s="233"/>
      <c r="L6" s="232" t="s">
        <v>78</v>
      </c>
      <c r="M6" s="233"/>
      <c r="N6" s="232" t="s">
        <v>79</v>
      </c>
      <c r="O6" s="233"/>
      <c r="P6" s="232" t="s">
        <v>80</v>
      </c>
      <c r="Q6" s="233"/>
      <c r="R6" s="232" t="s">
        <v>81</v>
      </c>
      <c r="S6" s="233"/>
      <c r="T6" s="232" t="s">
        <v>82</v>
      </c>
      <c r="U6" s="233"/>
    </row>
    <row r="7" spans="1:26" ht="15.75" x14ac:dyDescent="0.25">
      <c r="A7" s="14">
        <v>1</v>
      </c>
      <c r="B7" s="12">
        <v>1801</v>
      </c>
      <c r="C7" s="12" t="s">
        <v>83</v>
      </c>
      <c r="D7" s="23">
        <v>0.64</v>
      </c>
      <c r="E7" s="14" t="str">
        <f t="shared" ref="E7:E70" si="0">IF(D7&gt;=55%,"Y","N")</f>
        <v>Y</v>
      </c>
      <c r="F7" s="15">
        <v>0.5</v>
      </c>
      <c r="G7" s="14" t="str">
        <f t="shared" ref="G7:G70" si="1">IF(F7&gt;=55%,"Y","N")</f>
        <v>N</v>
      </c>
      <c r="H7" s="15">
        <v>0.54666666666666663</v>
      </c>
      <c r="I7" s="14" t="str">
        <f>IF(H7&gt;=55%,"Y","N")</f>
        <v>N</v>
      </c>
      <c r="J7" s="15">
        <v>0.67</v>
      </c>
      <c r="K7" s="14" t="str">
        <f t="shared" ref="K7:K70" si="2">IF(J7&gt;=55%,"Y","N")</f>
        <v>Y</v>
      </c>
      <c r="L7" s="15">
        <v>0.71</v>
      </c>
      <c r="M7" s="14" t="str">
        <f t="shared" ref="M7:M70" si="3">IF(L7&gt;=55%,"Y","N")</f>
        <v>Y</v>
      </c>
      <c r="N7" s="15">
        <v>0.82</v>
      </c>
      <c r="O7" s="14" t="str">
        <f t="shared" ref="O7:O70" si="4">IF(N7&gt;=55%,"Y","N")</f>
        <v>Y</v>
      </c>
      <c r="P7" s="15">
        <v>0.60666666666666669</v>
      </c>
      <c r="Q7" s="14" t="str">
        <f t="shared" ref="Q7:Q70" si="5">IF(P7&gt;=55%,"Y","N")</f>
        <v>Y</v>
      </c>
      <c r="R7" s="15">
        <v>0.68</v>
      </c>
      <c r="S7" s="14" t="str">
        <f t="shared" ref="S7:S70" si="6">IF(R7&gt;=55%,"Y","N")</f>
        <v>Y</v>
      </c>
      <c r="T7" s="15">
        <v>0.74</v>
      </c>
      <c r="U7" s="14" t="str">
        <f t="shared" ref="U7:U70" si="7">IF(T7&gt;=55%,"Y","N")</f>
        <v>Y</v>
      </c>
    </row>
    <row r="8" spans="1:26" ht="15.75" x14ac:dyDescent="0.25">
      <c r="A8" s="14">
        <v>2</v>
      </c>
      <c r="B8" s="12">
        <v>1802</v>
      </c>
      <c r="C8" s="12" t="s">
        <v>84</v>
      </c>
      <c r="D8" s="23">
        <v>0.54</v>
      </c>
      <c r="E8" s="14" t="str">
        <f t="shared" si="0"/>
        <v>N</v>
      </c>
      <c r="F8" s="15">
        <v>0.56000000000000005</v>
      </c>
      <c r="G8" s="14" t="str">
        <f t="shared" si="1"/>
        <v>Y</v>
      </c>
      <c r="H8" s="15">
        <v>0.54</v>
      </c>
      <c r="I8" s="14" t="str">
        <f t="shared" ref="I8:I71" si="8">IF(H8&gt;=55%,"Y","N")</f>
        <v>N</v>
      </c>
      <c r="J8" s="15">
        <v>0.52</v>
      </c>
      <c r="K8" s="14" t="str">
        <f t="shared" si="2"/>
        <v>N</v>
      </c>
      <c r="L8" s="15">
        <v>0.52</v>
      </c>
      <c r="M8" s="14" t="str">
        <f t="shared" si="3"/>
        <v>N</v>
      </c>
      <c r="N8" s="15">
        <v>0.68</v>
      </c>
      <c r="O8" s="14" t="str">
        <f t="shared" si="4"/>
        <v>Y</v>
      </c>
      <c r="P8" s="15">
        <v>0.54</v>
      </c>
      <c r="Q8" s="14" t="str">
        <f t="shared" si="5"/>
        <v>N</v>
      </c>
      <c r="R8" s="15">
        <v>0.66</v>
      </c>
      <c r="S8" s="14" t="str">
        <f t="shared" si="6"/>
        <v>Y</v>
      </c>
      <c r="T8" s="15">
        <v>0.64</v>
      </c>
      <c r="U8" s="14" t="str">
        <f t="shared" si="7"/>
        <v>Y</v>
      </c>
    </row>
    <row r="9" spans="1:26" ht="15.75" x14ac:dyDescent="0.25">
      <c r="A9" s="14">
        <v>3</v>
      </c>
      <c r="B9" s="12">
        <v>1803</v>
      </c>
      <c r="C9" s="12" t="s">
        <v>85</v>
      </c>
      <c r="D9" s="23">
        <v>0.52666666666666662</v>
      </c>
      <c r="E9" s="14" t="str">
        <f t="shared" si="0"/>
        <v>N</v>
      </c>
      <c r="F9" s="15">
        <v>0.60666666666666669</v>
      </c>
      <c r="G9" s="14" t="str">
        <f t="shared" si="1"/>
        <v>Y</v>
      </c>
      <c r="H9" s="15">
        <v>0.60666666666666669</v>
      </c>
      <c r="I9" s="14" t="str">
        <f t="shared" si="8"/>
        <v>Y</v>
      </c>
      <c r="J9" s="15">
        <v>0.87</v>
      </c>
      <c r="K9" s="14" t="str">
        <f t="shared" si="2"/>
        <v>Y</v>
      </c>
      <c r="L9" s="15">
        <v>0.56999999999999995</v>
      </c>
      <c r="M9" s="14" t="str">
        <f t="shared" si="3"/>
        <v>Y</v>
      </c>
      <c r="N9" s="15">
        <v>0.6</v>
      </c>
      <c r="O9" s="14" t="str">
        <f t="shared" si="4"/>
        <v>Y</v>
      </c>
      <c r="P9" s="15">
        <v>0.57999999999999996</v>
      </c>
      <c r="Q9" s="14" t="str">
        <f t="shared" si="5"/>
        <v>Y</v>
      </c>
      <c r="R9" s="15">
        <v>0.67</v>
      </c>
      <c r="S9" s="14" t="str">
        <f t="shared" si="6"/>
        <v>Y</v>
      </c>
      <c r="T9" s="15">
        <v>0.72</v>
      </c>
      <c r="U9" s="14" t="str">
        <f t="shared" si="7"/>
        <v>Y</v>
      </c>
    </row>
    <row r="10" spans="1:26" ht="15.75" x14ac:dyDescent="0.25">
      <c r="A10" s="14">
        <v>4</v>
      </c>
      <c r="B10" s="12">
        <v>1804</v>
      </c>
      <c r="C10" s="12" t="s">
        <v>86</v>
      </c>
      <c r="D10" s="23">
        <v>0.58666666666666667</v>
      </c>
      <c r="E10" s="14" t="str">
        <f t="shared" si="0"/>
        <v>Y</v>
      </c>
      <c r="F10" s="15">
        <v>0.65333333333333332</v>
      </c>
      <c r="G10" s="14" t="str">
        <f t="shared" si="1"/>
        <v>Y</v>
      </c>
      <c r="H10" s="15">
        <v>0.64</v>
      </c>
      <c r="I10" s="14" t="str">
        <f t="shared" si="8"/>
        <v>Y</v>
      </c>
      <c r="J10" s="15">
        <v>0.52</v>
      </c>
      <c r="K10" s="14" t="str">
        <f t="shared" si="2"/>
        <v>N</v>
      </c>
      <c r="L10" s="15">
        <v>0.53</v>
      </c>
      <c r="M10" s="14" t="str">
        <f t="shared" si="3"/>
        <v>N</v>
      </c>
      <c r="N10" s="15">
        <v>0.57999999999999996</v>
      </c>
      <c r="O10" s="14" t="str">
        <f t="shared" si="4"/>
        <v>Y</v>
      </c>
      <c r="P10" s="15">
        <v>0.53333333333333333</v>
      </c>
      <c r="Q10" s="14" t="str">
        <f t="shared" si="5"/>
        <v>N</v>
      </c>
      <c r="R10" s="15">
        <v>0.57999999999999996</v>
      </c>
      <c r="S10" s="14" t="str">
        <f t="shared" si="6"/>
        <v>Y</v>
      </c>
      <c r="T10" s="15">
        <v>0.74</v>
      </c>
      <c r="U10" s="14" t="str">
        <f t="shared" si="7"/>
        <v>Y</v>
      </c>
    </row>
    <row r="11" spans="1:26" ht="15.75" x14ac:dyDescent="0.25">
      <c r="A11" s="14">
        <v>5</v>
      </c>
      <c r="B11" s="12">
        <v>1805</v>
      </c>
      <c r="C11" s="12" t="s">
        <v>87</v>
      </c>
      <c r="D11" s="23">
        <v>0.6</v>
      </c>
      <c r="E11" s="14" t="str">
        <f t="shared" si="0"/>
        <v>Y</v>
      </c>
      <c r="F11" s="15">
        <v>0.65333333333333332</v>
      </c>
      <c r="G11" s="14" t="str">
        <f t="shared" si="1"/>
        <v>Y</v>
      </c>
      <c r="H11" s="15">
        <v>0.54666666666666663</v>
      </c>
      <c r="I11" s="14" t="str">
        <f t="shared" si="8"/>
        <v>N</v>
      </c>
      <c r="J11" s="15">
        <v>0.56000000000000005</v>
      </c>
      <c r="K11" s="14" t="str">
        <f t="shared" si="2"/>
        <v>Y</v>
      </c>
      <c r="L11" s="15">
        <v>0.59</v>
      </c>
      <c r="M11" s="14" t="str">
        <f t="shared" si="3"/>
        <v>Y</v>
      </c>
      <c r="N11" s="15">
        <v>0.72</v>
      </c>
      <c r="O11" s="14" t="str">
        <f t="shared" si="4"/>
        <v>Y</v>
      </c>
      <c r="P11" s="15">
        <v>0.68666666666666665</v>
      </c>
      <c r="Q11" s="14" t="str">
        <f t="shared" si="5"/>
        <v>Y</v>
      </c>
      <c r="R11" s="15">
        <v>0.67</v>
      </c>
      <c r="S11" s="14" t="str">
        <f t="shared" si="6"/>
        <v>Y</v>
      </c>
      <c r="T11" s="15">
        <v>0.8</v>
      </c>
      <c r="U11" s="14" t="str">
        <f t="shared" si="7"/>
        <v>Y</v>
      </c>
    </row>
    <row r="12" spans="1:26" ht="15.75" x14ac:dyDescent="0.25">
      <c r="A12" s="14">
        <v>6</v>
      </c>
      <c r="B12" s="12">
        <v>1806</v>
      </c>
      <c r="C12" s="12" t="s">
        <v>88</v>
      </c>
      <c r="D12" s="23">
        <v>0.57333333333333336</v>
      </c>
      <c r="E12" s="14" t="str">
        <f t="shared" si="0"/>
        <v>Y</v>
      </c>
      <c r="F12" s="15">
        <v>0.59333333333333338</v>
      </c>
      <c r="G12" s="14" t="str">
        <f t="shared" si="1"/>
        <v>Y</v>
      </c>
      <c r="H12" s="15">
        <v>0.40699999999999997</v>
      </c>
      <c r="I12" s="14" t="str">
        <f t="shared" si="8"/>
        <v>N</v>
      </c>
      <c r="J12" s="15">
        <v>0.54</v>
      </c>
      <c r="K12" s="14" t="str">
        <f t="shared" si="2"/>
        <v>N</v>
      </c>
      <c r="L12" s="15">
        <v>0.51</v>
      </c>
      <c r="M12" s="14" t="str">
        <f t="shared" si="3"/>
        <v>N</v>
      </c>
      <c r="N12" s="15">
        <v>0.6</v>
      </c>
      <c r="O12" s="14" t="str">
        <f t="shared" si="4"/>
        <v>Y</v>
      </c>
      <c r="P12" s="15">
        <v>0.61333333333333329</v>
      </c>
      <c r="Q12" s="14" t="str">
        <f t="shared" si="5"/>
        <v>Y</v>
      </c>
      <c r="R12" s="15">
        <v>0.63</v>
      </c>
      <c r="S12" s="14" t="str">
        <f t="shared" si="6"/>
        <v>Y</v>
      </c>
      <c r="T12" s="15">
        <v>0.74</v>
      </c>
      <c r="U12" s="14" t="str">
        <f t="shared" si="7"/>
        <v>Y</v>
      </c>
    </row>
    <row r="13" spans="1:26" ht="15.75" x14ac:dyDescent="0.25">
      <c r="A13" s="14">
        <v>7</v>
      </c>
      <c r="B13" s="12">
        <v>1807</v>
      </c>
      <c r="C13" s="12" t="s">
        <v>89</v>
      </c>
      <c r="D13" s="23">
        <v>0.65333333333333332</v>
      </c>
      <c r="E13" s="14" t="str">
        <f t="shared" si="0"/>
        <v>Y</v>
      </c>
      <c r="F13" s="15">
        <v>0.66</v>
      </c>
      <c r="G13" s="14" t="str">
        <f t="shared" si="1"/>
        <v>Y</v>
      </c>
      <c r="H13" s="15">
        <v>0.57333333333333336</v>
      </c>
      <c r="I13" s="14" t="str">
        <f t="shared" si="8"/>
        <v>Y</v>
      </c>
      <c r="J13" s="15">
        <v>0.66</v>
      </c>
      <c r="K13" s="14" t="str">
        <f t="shared" si="2"/>
        <v>Y</v>
      </c>
      <c r="L13" s="15">
        <v>0.65</v>
      </c>
      <c r="M13" s="14" t="str">
        <f t="shared" si="3"/>
        <v>Y</v>
      </c>
      <c r="N13" s="15">
        <v>0.72</v>
      </c>
      <c r="O13" s="14" t="str">
        <f t="shared" si="4"/>
        <v>Y</v>
      </c>
      <c r="P13" s="15">
        <v>0.62666666666666671</v>
      </c>
      <c r="Q13" s="14" t="str">
        <f t="shared" si="5"/>
        <v>Y</v>
      </c>
      <c r="R13" s="15">
        <v>0.66</v>
      </c>
      <c r="S13" s="14" t="str">
        <f t="shared" si="6"/>
        <v>Y</v>
      </c>
      <c r="T13" s="15">
        <v>0.64</v>
      </c>
      <c r="U13" s="14" t="str">
        <f t="shared" si="7"/>
        <v>Y</v>
      </c>
    </row>
    <row r="14" spans="1:26" ht="15.75" x14ac:dyDescent="0.25">
      <c r="A14" s="14">
        <v>8</v>
      </c>
      <c r="B14" s="12">
        <v>1808</v>
      </c>
      <c r="C14" s="12" t="s">
        <v>90</v>
      </c>
      <c r="D14" s="23">
        <v>0.55333333333333334</v>
      </c>
      <c r="E14" s="14" t="str">
        <f t="shared" si="0"/>
        <v>Y</v>
      </c>
      <c r="F14" s="15">
        <v>0.55333333333333334</v>
      </c>
      <c r="G14" s="14" t="str">
        <f t="shared" si="1"/>
        <v>Y</v>
      </c>
      <c r="H14" s="15">
        <v>0.54666666666666663</v>
      </c>
      <c r="I14" s="14" t="str">
        <f t="shared" si="8"/>
        <v>N</v>
      </c>
      <c r="J14" s="15">
        <v>0.59</v>
      </c>
      <c r="K14" s="14" t="str">
        <f t="shared" si="2"/>
        <v>Y</v>
      </c>
      <c r="L14" s="15">
        <v>0.57999999999999996</v>
      </c>
      <c r="M14" s="14" t="str">
        <f t="shared" si="3"/>
        <v>Y</v>
      </c>
      <c r="N14" s="15">
        <v>0.74</v>
      </c>
      <c r="O14" s="14" t="str">
        <f t="shared" si="4"/>
        <v>Y</v>
      </c>
      <c r="P14" s="15">
        <v>0.66666666666666663</v>
      </c>
      <c r="Q14" s="14" t="str">
        <f t="shared" si="5"/>
        <v>Y</v>
      </c>
      <c r="R14" s="15">
        <v>0.62</v>
      </c>
      <c r="S14" s="14" t="str">
        <f t="shared" si="6"/>
        <v>Y</v>
      </c>
      <c r="T14" s="15">
        <v>0.64</v>
      </c>
      <c r="U14" s="14" t="str">
        <f t="shared" si="7"/>
        <v>Y</v>
      </c>
    </row>
    <row r="15" spans="1:26" ht="15.75" x14ac:dyDescent="0.25">
      <c r="A15" s="14">
        <v>9</v>
      </c>
      <c r="B15" s="12">
        <v>1809</v>
      </c>
      <c r="C15" s="12" t="s">
        <v>91</v>
      </c>
      <c r="D15" s="23">
        <v>0.5</v>
      </c>
      <c r="E15" s="14" t="str">
        <f t="shared" si="0"/>
        <v>N</v>
      </c>
      <c r="F15" s="15">
        <v>0.59333333333333338</v>
      </c>
      <c r="G15" s="14" t="str">
        <f t="shared" si="1"/>
        <v>Y</v>
      </c>
      <c r="H15" s="15">
        <v>0.48666666666666669</v>
      </c>
      <c r="I15" s="14" t="str">
        <f t="shared" si="8"/>
        <v>N</v>
      </c>
      <c r="J15" s="15">
        <v>0.48</v>
      </c>
      <c r="K15" s="14" t="str">
        <f t="shared" si="2"/>
        <v>N</v>
      </c>
      <c r="L15" s="15">
        <v>0.51</v>
      </c>
      <c r="M15" s="14" t="str">
        <f t="shared" si="3"/>
        <v>N</v>
      </c>
      <c r="N15" s="15">
        <v>0.68</v>
      </c>
      <c r="O15" s="14" t="str">
        <f t="shared" si="4"/>
        <v>Y</v>
      </c>
      <c r="P15" s="15">
        <v>0.67333333333333334</v>
      </c>
      <c r="Q15" s="14" t="str">
        <f t="shared" si="5"/>
        <v>Y</v>
      </c>
      <c r="R15" s="15">
        <v>0.69</v>
      </c>
      <c r="S15" s="14" t="str">
        <f t="shared" si="6"/>
        <v>Y</v>
      </c>
      <c r="T15" s="15">
        <v>0.64</v>
      </c>
      <c r="U15" s="14" t="str">
        <f t="shared" si="7"/>
        <v>Y</v>
      </c>
    </row>
    <row r="16" spans="1:26" ht="15.75" x14ac:dyDescent="0.25">
      <c r="A16" s="14">
        <v>10</v>
      </c>
      <c r="B16" s="12">
        <v>1810</v>
      </c>
      <c r="C16" s="12" t="s">
        <v>92</v>
      </c>
      <c r="D16" s="23">
        <v>0.65333333333333332</v>
      </c>
      <c r="E16" s="14" t="str">
        <f t="shared" si="0"/>
        <v>Y</v>
      </c>
      <c r="F16" s="15">
        <v>0.62666666666666671</v>
      </c>
      <c r="G16" s="14" t="str">
        <f t="shared" si="1"/>
        <v>Y</v>
      </c>
      <c r="H16" s="15">
        <v>0.52666666666666662</v>
      </c>
      <c r="I16" s="14" t="str">
        <f t="shared" si="8"/>
        <v>N</v>
      </c>
      <c r="J16" s="15">
        <v>0.51</v>
      </c>
      <c r="K16" s="14" t="str">
        <f t="shared" si="2"/>
        <v>N</v>
      </c>
      <c r="L16" s="15">
        <v>0.53</v>
      </c>
      <c r="M16" s="14" t="str">
        <f t="shared" si="3"/>
        <v>N</v>
      </c>
      <c r="N16" s="15">
        <v>0.62</v>
      </c>
      <c r="O16" s="14" t="str">
        <f t="shared" si="4"/>
        <v>Y</v>
      </c>
      <c r="P16" s="15">
        <v>0.64666666666666661</v>
      </c>
      <c r="Q16" s="14" t="str">
        <f t="shared" si="5"/>
        <v>Y</v>
      </c>
      <c r="R16" s="15">
        <v>0.68</v>
      </c>
      <c r="S16" s="14" t="str">
        <f t="shared" si="6"/>
        <v>Y</v>
      </c>
      <c r="T16" s="15">
        <v>0.64</v>
      </c>
      <c r="U16" s="14" t="str">
        <f t="shared" si="7"/>
        <v>Y</v>
      </c>
    </row>
    <row r="17" spans="1:21" ht="15.75" customHeight="1" x14ac:dyDescent="0.25">
      <c r="A17" s="14">
        <v>11</v>
      </c>
      <c r="B17" s="12">
        <v>1811</v>
      </c>
      <c r="C17" s="12" t="s">
        <v>93</v>
      </c>
      <c r="D17" s="23">
        <v>0.5</v>
      </c>
      <c r="E17" s="14" t="str">
        <f t="shared" si="0"/>
        <v>N</v>
      </c>
      <c r="F17" s="15">
        <v>0.56666666666666665</v>
      </c>
      <c r="G17" s="14" t="str">
        <f t="shared" si="1"/>
        <v>Y</v>
      </c>
      <c r="H17" s="15">
        <v>0.57999999999999996</v>
      </c>
      <c r="I17" s="14" t="str">
        <f t="shared" si="8"/>
        <v>Y</v>
      </c>
      <c r="J17" s="15">
        <v>0.49</v>
      </c>
      <c r="K17" s="14" t="str">
        <f t="shared" si="2"/>
        <v>N</v>
      </c>
      <c r="L17" s="15">
        <v>0.54</v>
      </c>
      <c r="M17" s="14" t="str">
        <f t="shared" si="3"/>
        <v>N</v>
      </c>
      <c r="N17" s="15">
        <v>0.57999999999999996</v>
      </c>
      <c r="O17" s="14" t="str">
        <f t="shared" si="4"/>
        <v>Y</v>
      </c>
      <c r="P17" s="15">
        <v>0.54</v>
      </c>
      <c r="Q17" s="14" t="str">
        <f t="shared" si="5"/>
        <v>N</v>
      </c>
      <c r="R17" s="15">
        <v>0.52</v>
      </c>
      <c r="S17" s="14" t="str">
        <f t="shared" si="6"/>
        <v>N</v>
      </c>
      <c r="T17" s="15">
        <v>0.6</v>
      </c>
      <c r="U17" s="14" t="str">
        <f t="shared" si="7"/>
        <v>Y</v>
      </c>
    </row>
    <row r="18" spans="1:21" ht="15.75" customHeight="1" x14ac:dyDescent="0.25">
      <c r="A18" s="14">
        <v>12</v>
      </c>
      <c r="B18" s="12">
        <v>1812</v>
      </c>
      <c r="C18" s="12" t="s">
        <v>94</v>
      </c>
      <c r="D18" s="23">
        <v>0.5</v>
      </c>
      <c r="E18" s="14" t="str">
        <f t="shared" si="0"/>
        <v>N</v>
      </c>
      <c r="F18" s="15">
        <v>0.54</v>
      </c>
      <c r="G18" s="14" t="str">
        <f t="shared" si="1"/>
        <v>N</v>
      </c>
      <c r="H18" s="15">
        <v>0.48</v>
      </c>
      <c r="I18" s="14" t="str">
        <f t="shared" si="8"/>
        <v>N</v>
      </c>
      <c r="J18" s="15">
        <v>0.49</v>
      </c>
      <c r="K18" s="14" t="str">
        <f t="shared" si="2"/>
        <v>N</v>
      </c>
      <c r="L18" s="15">
        <v>0.49</v>
      </c>
      <c r="M18" s="14" t="str">
        <f t="shared" si="3"/>
        <v>N</v>
      </c>
      <c r="N18" s="15">
        <v>0.6</v>
      </c>
      <c r="O18" s="14" t="str">
        <f t="shared" si="4"/>
        <v>Y</v>
      </c>
      <c r="P18" s="15">
        <v>0.54</v>
      </c>
      <c r="Q18" s="14" t="str">
        <f t="shared" si="5"/>
        <v>N</v>
      </c>
      <c r="R18" s="15">
        <v>0.5</v>
      </c>
      <c r="S18" s="14" t="str">
        <f t="shared" si="6"/>
        <v>N</v>
      </c>
      <c r="T18" s="15">
        <v>0</v>
      </c>
      <c r="U18" s="14" t="str">
        <f t="shared" si="7"/>
        <v>N</v>
      </c>
    </row>
    <row r="19" spans="1:21" ht="15.75" customHeight="1" x14ac:dyDescent="0.25">
      <c r="A19" s="14">
        <v>13</v>
      </c>
      <c r="B19" s="12">
        <v>1813</v>
      </c>
      <c r="C19" s="12" t="s">
        <v>95</v>
      </c>
      <c r="D19" s="23">
        <v>0.58666666666666667</v>
      </c>
      <c r="E19" s="14" t="str">
        <f t="shared" si="0"/>
        <v>Y</v>
      </c>
      <c r="F19" s="15">
        <v>0.60666666666666669</v>
      </c>
      <c r="G19" s="14" t="str">
        <f t="shared" si="1"/>
        <v>Y</v>
      </c>
      <c r="H19" s="15">
        <v>0.53333333333333333</v>
      </c>
      <c r="I19" s="14" t="str">
        <f t="shared" si="8"/>
        <v>N</v>
      </c>
      <c r="J19" s="15">
        <v>0.53</v>
      </c>
      <c r="K19" s="14" t="str">
        <f t="shared" si="2"/>
        <v>N</v>
      </c>
      <c r="L19" s="15">
        <v>0.59</v>
      </c>
      <c r="M19" s="14" t="str">
        <f t="shared" si="3"/>
        <v>Y</v>
      </c>
      <c r="N19" s="15">
        <v>0.64</v>
      </c>
      <c r="O19" s="14" t="str">
        <f t="shared" si="4"/>
        <v>Y</v>
      </c>
      <c r="P19" s="15">
        <v>0.70666666666666667</v>
      </c>
      <c r="Q19" s="14" t="str">
        <f t="shared" si="5"/>
        <v>Y</v>
      </c>
      <c r="R19" s="15">
        <v>0.69</v>
      </c>
      <c r="S19" s="14" t="str">
        <f t="shared" si="6"/>
        <v>Y</v>
      </c>
      <c r="T19" s="15">
        <v>0.54</v>
      </c>
      <c r="U19" s="14" t="str">
        <f t="shared" si="7"/>
        <v>N</v>
      </c>
    </row>
    <row r="20" spans="1:21" ht="15.75" customHeight="1" x14ac:dyDescent="0.25">
      <c r="A20" s="14">
        <v>14</v>
      </c>
      <c r="B20" s="12">
        <v>1814</v>
      </c>
      <c r="C20" s="12" t="s">
        <v>96</v>
      </c>
      <c r="D20" s="23">
        <v>0.6</v>
      </c>
      <c r="E20" s="14" t="str">
        <f t="shared" si="0"/>
        <v>Y</v>
      </c>
      <c r="F20" s="15">
        <v>0.65333333333333332</v>
      </c>
      <c r="G20" s="14" t="str">
        <f t="shared" si="1"/>
        <v>Y</v>
      </c>
      <c r="H20" s="15">
        <v>0.54</v>
      </c>
      <c r="I20" s="14" t="str">
        <f t="shared" si="8"/>
        <v>N</v>
      </c>
      <c r="J20" s="15">
        <v>0.56000000000000005</v>
      </c>
      <c r="K20" s="14" t="str">
        <f t="shared" si="2"/>
        <v>Y</v>
      </c>
      <c r="L20" s="15">
        <v>0.56999999999999995</v>
      </c>
      <c r="M20" s="14" t="str">
        <f t="shared" si="3"/>
        <v>Y</v>
      </c>
      <c r="N20" s="15">
        <v>0.72</v>
      </c>
      <c r="O20" s="14" t="str">
        <f t="shared" si="4"/>
        <v>Y</v>
      </c>
      <c r="P20" s="15">
        <v>0.57999999999999996</v>
      </c>
      <c r="Q20" s="14" t="str">
        <f t="shared" si="5"/>
        <v>Y</v>
      </c>
      <c r="R20" s="15">
        <v>0.7</v>
      </c>
      <c r="S20" s="14" t="str">
        <f t="shared" si="6"/>
        <v>Y</v>
      </c>
      <c r="T20" s="15">
        <v>0.66</v>
      </c>
      <c r="U20" s="14" t="str">
        <f t="shared" si="7"/>
        <v>Y</v>
      </c>
    </row>
    <row r="21" spans="1:21" ht="15.75" customHeight="1" x14ac:dyDescent="0.25">
      <c r="A21" s="14">
        <v>15</v>
      </c>
      <c r="B21" s="12">
        <v>1815</v>
      </c>
      <c r="C21" s="12" t="s">
        <v>97</v>
      </c>
      <c r="D21" s="23">
        <v>0.57333333333333336</v>
      </c>
      <c r="E21" s="14" t="str">
        <f t="shared" si="0"/>
        <v>Y</v>
      </c>
      <c r="F21" s="15">
        <v>0.56666666666666665</v>
      </c>
      <c r="G21" s="14" t="str">
        <f t="shared" si="1"/>
        <v>Y</v>
      </c>
      <c r="H21" s="15">
        <v>0.5</v>
      </c>
      <c r="I21" s="14" t="str">
        <f t="shared" si="8"/>
        <v>N</v>
      </c>
      <c r="J21" s="15">
        <v>0.51</v>
      </c>
      <c r="K21" s="14" t="str">
        <f t="shared" si="2"/>
        <v>N</v>
      </c>
      <c r="L21" s="15">
        <v>0.56999999999999995</v>
      </c>
      <c r="M21" s="14" t="str">
        <f t="shared" si="3"/>
        <v>Y</v>
      </c>
      <c r="N21" s="15">
        <v>0.56000000000000005</v>
      </c>
      <c r="O21" s="14" t="str">
        <f t="shared" si="4"/>
        <v>Y</v>
      </c>
      <c r="P21" s="15">
        <v>0.68</v>
      </c>
      <c r="Q21" s="14" t="str">
        <f t="shared" si="5"/>
        <v>Y</v>
      </c>
      <c r="R21" s="15">
        <v>0.68</v>
      </c>
      <c r="S21" s="14" t="str">
        <f t="shared" si="6"/>
        <v>Y</v>
      </c>
      <c r="T21" s="15">
        <v>0.64</v>
      </c>
      <c r="U21" s="14" t="str">
        <f t="shared" si="7"/>
        <v>Y</v>
      </c>
    </row>
    <row r="22" spans="1:21" ht="15.75" customHeight="1" x14ac:dyDescent="0.25">
      <c r="A22" s="14">
        <v>16</v>
      </c>
      <c r="B22" s="12">
        <v>1816</v>
      </c>
      <c r="C22" s="12" t="s">
        <v>98</v>
      </c>
      <c r="D22" s="23">
        <v>0.5</v>
      </c>
      <c r="E22" s="14" t="str">
        <f t="shared" si="0"/>
        <v>N</v>
      </c>
      <c r="F22" s="15">
        <v>0.58666666666666667</v>
      </c>
      <c r="G22" s="14" t="str">
        <f t="shared" si="1"/>
        <v>Y</v>
      </c>
      <c r="H22" s="15">
        <v>0.60666666666666669</v>
      </c>
      <c r="I22" s="14" t="str">
        <f t="shared" si="8"/>
        <v>Y</v>
      </c>
      <c r="J22" s="15">
        <v>0.57999999999999996</v>
      </c>
      <c r="K22" s="14" t="str">
        <f t="shared" si="2"/>
        <v>Y</v>
      </c>
      <c r="L22" s="15">
        <v>0.54</v>
      </c>
      <c r="M22" s="14" t="str">
        <f t="shared" si="3"/>
        <v>N</v>
      </c>
      <c r="N22" s="15">
        <v>0.68</v>
      </c>
      <c r="O22" s="14" t="str">
        <f t="shared" si="4"/>
        <v>Y</v>
      </c>
      <c r="P22" s="15">
        <v>0.71333333333333337</v>
      </c>
      <c r="Q22" s="14" t="str">
        <f t="shared" si="5"/>
        <v>Y</v>
      </c>
      <c r="R22" s="15">
        <v>0.74</v>
      </c>
      <c r="S22" s="14" t="str">
        <f t="shared" si="6"/>
        <v>Y</v>
      </c>
      <c r="T22" s="15">
        <v>0.74</v>
      </c>
      <c r="U22" s="14" t="str">
        <f t="shared" si="7"/>
        <v>Y</v>
      </c>
    </row>
    <row r="23" spans="1:21" ht="15.75" customHeight="1" x14ac:dyDescent="0.25">
      <c r="A23" s="14">
        <v>17</v>
      </c>
      <c r="B23" s="12">
        <v>1817</v>
      </c>
      <c r="C23" s="12" t="s">
        <v>99</v>
      </c>
      <c r="D23" s="23">
        <v>0.56000000000000005</v>
      </c>
      <c r="E23" s="14" t="str">
        <f t="shared" si="0"/>
        <v>Y</v>
      </c>
      <c r="F23" s="15">
        <v>0.64</v>
      </c>
      <c r="G23" s="14" t="str">
        <f t="shared" si="1"/>
        <v>Y</v>
      </c>
      <c r="H23" s="15">
        <v>0.62</v>
      </c>
      <c r="I23" s="14" t="str">
        <f t="shared" si="8"/>
        <v>Y</v>
      </c>
      <c r="J23" s="15">
        <v>0.57999999999999996</v>
      </c>
      <c r="K23" s="14" t="str">
        <f t="shared" si="2"/>
        <v>Y</v>
      </c>
      <c r="L23" s="15">
        <v>0.68</v>
      </c>
      <c r="M23" s="14" t="str">
        <f t="shared" si="3"/>
        <v>Y</v>
      </c>
      <c r="N23" s="15">
        <v>0.8</v>
      </c>
      <c r="O23" s="14" t="str">
        <f t="shared" si="4"/>
        <v>Y</v>
      </c>
      <c r="P23" s="15">
        <v>0.67333333333333334</v>
      </c>
      <c r="Q23" s="14" t="str">
        <f t="shared" si="5"/>
        <v>Y</v>
      </c>
      <c r="R23" s="15">
        <v>0.76</v>
      </c>
      <c r="S23" s="14" t="str">
        <f t="shared" si="6"/>
        <v>Y</v>
      </c>
      <c r="T23" s="15">
        <v>0.8</v>
      </c>
      <c r="U23" s="14" t="str">
        <f t="shared" si="7"/>
        <v>Y</v>
      </c>
    </row>
    <row r="24" spans="1:21" ht="15.75" customHeight="1" x14ac:dyDescent="0.25">
      <c r="A24" s="14">
        <v>18</v>
      </c>
      <c r="B24" s="12">
        <v>1818</v>
      </c>
      <c r="C24" s="12" t="s">
        <v>100</v>
      </c>
      <c r="D24" s="23">
        <v>0.5</v>
      </c>
      <c r="E24" s="14" t="str">
        <f t="shared" si="0"/>
        <v>N</v>
      </c>
      <c r="F24" s="15">
        <v>0.59333333333333338</v>
      </c>
      <c r="G24" s="14" t="str">
        <f t="shared" si="1"/>
        <v>Y</v>
      </c>
      <c r="H24" s="15">
        <v>0.55333333333333334</v>
      </c>
      <c r="I24" s="14" t="str">
        <f t="shared" si="8"/>
        <v>Y</v>
      </c>
      <c r="J24" s="15">
        <v>0.64</v>
      </c>
      <c r="K24" s="14" t="str">
        <f t="shared" si="2"/>
        <v>Y</v>
      </c>
      <c r="L24" s="15">
        <v>0.55000000000000004</v>
      </c>
      <c r="M24" s="14" t="str">
        <f t="shared" si="3"/>
        <v>Y</v>
      </c>
      <c r="N24" s="15">
        <v>0.68</v>
      </c>
      <c r="O24" s="14" t="str">
        <f t="shared" si="4"/>
        <v>Y</v>
      </c>
      <c r="P24" s="15">
        <v>0.62</v>
      </c>
      <c r="Q24" s="14" t="str">
        <f t="shared" si="5"/>
        <v>Y</v>
      </c>
      <c r="R24" s="15">
        <v>0.69</v>
      </c>
      <c r="S24" s="14" t="str">
        <f t="shared" si="6"/>
        <v>Y</v>
      </c>
      <c r="T24" s="15">
        <v>0.72</v>
      </c>
      <c r="U24" s="14" t="str">
        <f t="shared" si="7"/>
        <v>Y</v>
      </c>
    </row>
    <row r="25" spans="1:21" ht="15.75" customHeight="1" x14ac:dyDescent="0.25">
      <c r="A25" s="14">
        <v>19</v>
      </c>
      <c r="B25" s="12">
        <v>1819</v>
      </c>
      <c r="C25" s="12" t="s">
        <v>101</v>
      </c>
      <c r="D25" s="23">
        <v>0.51333333333333331</v>
      </c>
      <c r="E25" s="14" t="str">
        <f t="shared" si="0"/>
        <v>N</v>
      </c>
      <c r="F25" s="15">
        <v>0.59333333333333338</v>
      </c>
      <c r="G25" s="14" t="str">
        <f t="shared" si="1"/>
        <v>Y</v>
      </c>
      <c r="H25" s="15">
        <v>0.56000000000000005</v>
      </c>
      <c r="I25" s="14" t="str">
        <f t="shared" si="8"/>
        <v>Y</v>
      </c>
      <c r="J25" s="15">
        <v>0.59</v>
      </c>
      <c r="K25" s="14" t="str">
        <f t="shared" si="2"/>
        <v>Y</v>
      </c>
      <c r="L25" s="15">
        <v>0.59</v>
      </c>
      <c r="M25" s="14" t="str">
        <f t="shared" si="3"/>
        <v>Y</v>
      </c>
      <c r="N25" s="15">
        <v>0.72</v>
      </c>
      <c r="O25" s="14" t="str">
        <f t="shared" si="4"/>
        <v>Y</v>
      </c>
      <c r="P25" s="15">
        <v>0.58666666666666667</v>
      </c>
      <c r="Q25" s="14" t="str">
        <f t="shared" si="5"/>
        <v>Y</v>
      </c>
      <c r="R25" s="15">
        <v>0.68</v>
      </c>
      <c r="S25" s="14" t="str">
        <f t="shared" si="6"/>
        <v>Y</v>
      </c>
      <c r="T25" s="15">
        <v>0.7</v>
      </c>
      <c r="U25" s="14" t="str">
        <f t="shared" si="7"/>
        <v>Y</v>
      </c>
    </row>
    <row r="26" spans="1:21" ht="15.75" customHeight="1" x14ac:dyDescent="0.25">
      <c r="A26" s="14">
        <v>20</v>
      </c>
      <c r="B26" s="12">
        <v>1820</v>
      </c>
      <c r="C26" s="12" t="s">
        <v>102</v>
      </c>
      <c r="D26" s="23">
        <v>0.58666666666666667</v>
      </c>
      <c r="E26" s="14" t="str">
        <f t="shared" si="0"/>
        <v>Y</v>
      </c>
      <c r="F26" s="15">
        <v>0.56666666666666665</v>
      </c>
      <c r="G26" s="14" t="str">
        <f t="shared" si="1"/>
        <v>Y</v>
      </c>
      <c r="H26" s="15">
        <v>0.54</v>
      </c>
      <c r="I26" s="14" t="str">
        <f t="shared" si="8"/>
        <v>N</v>
      </c>
      <c r="J26" s="15">
        <v>0.6</v>
      </c>
      <c r="K26" s="14" t="str">
        <f t="shared" si="2"/>
        <v>Y</v>
      </c>
      <c r="L26" s="15">
        <v>0.62</v>
      </c>
      <c r="M26" s="14" t="str">
        <f t="shared" si="3"/>
        <v>Y</v>
      </c>
      <c r="N26" s="15">
        <v>0.66</v>
      </c>
      <c r="O26" s="14" t="str">
        <f t="shared" si="4"/>
        <v>Y</v>
      </c>
      <c r="P26" s="15">
        <v>0.58666666666666667</v>
      </c>
      <c r="Q26" s="14" t="str">
        <f t="shared" si="5"/>
        <v>Y</v>
      </c>
      <c r="R26" s="15">
        <v>0.7</v>
      </c>
      <c r="S26" s="14" t="str">
        <f t="shared" si="6"/>
        <v>Y</v>
      </c>
      <c r="T26" s="15">
        <v>0.64</v>
      </c>
      <c r="U26" s="14" t="str">
        <f t="shared" si="7"/>
        <v>Y</v>
      </c>
    </row>
    <row r="27" spans="1:21" ht="15.75" customHeight="1" x14ac:dyDescent="0.25">
      <c r="A27" s="14">
        <v>21</v>
      </c>
      <c r="B27" s="12">
        <v>1821</v>
      </c>
      <c r="C27" s="12" t="s">
        <v>103</v>
      </c>
      <c r="D27" s="23">
        <v>0.5</v>
      </c>
      <c r="E27" s="14" t="str">
        <f t="shared" si="0"/>
        <v>N</v>
      </c>
      <c r="F27" s="15">
        <v>0.56666666666666665</v>
      </c>
      <c r="G27" s="14" t="str">
        <f t="shared" si="1"/>
        <v>Y</v>
      </c>
      <c r="H27" s="15">
        <v>0.44700000000000001</v>
      </c>
      <c r="I27" s="14" t="str">
        <f t="shared" si="8"/>
        <v>N</v>
      </c>
      <c r="J27" s="15">
        <v>0.45</v>
      </c>
      <c r="K27" s="14" t="str">
        <f t="shared" si="2"/>
        <v>N</v>
      </c>
      <c r="L27" s="15">
        <v>0.45</v>
      </c>
      <c r="M27" s="14" t="str">
        <f t="shared" si="3"/>
        <v>N</v>
      </c>
      <c r="N27" s="15">
        <v>0.52</v>
      </c>
      <c r="O27" s="14" t="str">
        <f t="shared" si="4"/>
        <v>N</v>
      </c>
      <c r="P27" s="15">
        <v>0.73</v>
      </c>
      <c r="Q27" s="14" t="str">
        <f t="shared" si="5"/>
        <v>Y</v>
      </c>
      <c r="R27" s="15">
        <v>0.64</v>
      </c>
      <c r="S27" s="14" t="str">
        <f t="shared" si="6"/>
        <v>Y</v>
      </c>
      <c r="T27" s="15">
        <v>0.54</v>
      </c>
      <c r="U27" s="14" t="str">
        <f t="shared" si="7"/>
        <v>N</v>
      </c>
    </row>
    <row r="28" spans="1:21" ht="15.75" customHeight="1" x14ac:dyDescent="0.25">
      <c r="A28" s="14">
        <v>22</v>
      </c>
      <c r="B28" s="12">
        <v>1822</v>
      </c>
      <c r="C28" s="12" t="s">
        <v>104</v>
      </c>
      <c r="D28" s="23">
        <v>0.57333333333333336</v>
      </c>
      <c r="E28" s="14" t="str">
        <f t="shared" si="0"/>
        <v>Y</v>
      </c>
      <c r="F28" s="15">
        <v>0.59333333333333338</v>
      </c>
      <c r="G28" s="14" t="str">
        <f t="shared" si="1"/>
        <v>Y</v>
      </c>
      <c r="H28" s="15">
        <v>0.50666666666666671</v>
      </c>
      <c r="I28" s="14" t="str">
        <f t="shared" si="8"/>
        <v>N</v>
      </c>
      <c r="J28" s="15">
        <v>0.61</v>
      </c>
      <c r="K28" s="14" t="str">
        <f t="shared" si="2"/>
        <v>Y</v>
      </c>
      <c r="L28" s="15">
        <v>0.56000000000000005</v>
      </c>
      <c r="M28" s="14" t="str">
        <f t="shared" si="3"/>
        <v>Y</v>
      </c>
      <c r="N28" s="15">
        <v>0.54</v>
      </c>
      <c r="O28" s="14" t="str">
        <f t="shared" si="4"/>
        <v>N</v>
      </c>
      <c r="P28" s="15">
        <v>0.69333333333333336</v>
      </c>
      <c r="Q28" s="14" t="str">
        <f t="shared" si="5"/>
        <v>Y</v>
      </c>
      <c r="R28" s="15">
        <v>0.73</v>
      </c>
      <c r="S28" s="14" t="str">
        <f t="shared" si="6"/>
        <v>Y</v>
      </c>
      <c r="T28" s="15">
        <v>0.74</v>
      </c>
      <c r="U28" s="14" t="str">
        <f t="shared" si="7"/>
        <v>Y</v>
      </c>
    </row>
    <row r="29" spans="1:21" ht="15.75" customHeight="1" x14ac:dyDescent="0.25">
      <c r="A29" s="14">
        <v>23</v>
      </c>
      <c r="B29" s="12">
        <v>1823</v>
      </c>
      <c r="C29" s="12" t="s">
        <v>105</v>
      </c>
      <c r="D29" s="23">
        <v>0.58666666666666667</v>
      </c>
      <c r="E29" s="14" t="str">
        <f t="shared" si="0"/>
        <v>Y</v>
      </c>
      <c r="F29" s="15">
        <v>0.60666666666666669</v>
      </c>
      <c r="G29" s="14" t="str">
        <f t="shared" si="1"/>
        <v>Y</v>
      </c>
      <c r="H29" s="15">
        <v>0.52</v>
      </c>
      <c r="I29" s="14" t="str">
        <f t="shared" si="8"/>
        <v>N</v>
      </c>
      <c r="J29" s="15">
        <v>0.54</v>
      </c>
      <c r="K29" s="14" t="str">
        <f t="shared" si="2"/>
        <v>N</v>
      </c>
      <c r="L29" s="15">
        <v>0.62</v>
      </c>
      <c r="M29" s="14" t="str">
        <f t="shared" si="3"/>
        <v>Y</v>
      </c>
      <c r="N29" s="15">
        <v>0.72</v>
      </c>
      <c r="O29" s="14" t="str">
        <f t="shared" si="4"/>
        <v>Y</v>
      </c>
      <c r="P29" s="15">
        <v>0.65333333333333332</v>
      </c>
      <c r="Q29" s="14" t="str">
        <f t="shared" si="5"/>
        <v>Y</v>
      </c>
      <c r="R29" s="15">
        <v>0.69</v>
      </c>
      <c r="S29" s="14" t="str">
        <f t="shared" si="6"/>
        <v>Y</v>
      </c>
      <c r="T29" s="15">
        <v>0.68</v>
      </c>
      <c r="U29" s="14" t="str">
        <f t="shared" si="7"/>
        <v>Y</v>
      </c>
    </row>
    <row r="30" spans="1:21" ht="15.75" customHeight="1" x14ac:dyDescent="0.25">
      <c r="A30" s="14">
        <v>24</v>
      </c>
      <c r="B30" s="12">
        <v>1824</v>
      </c>
      <c r="C30" s="12" t="s">
        <v>106</v>
      </c>
      <c r="D30" s="23">
        <v>0.6</v>
      </c>
      <c r="E30" s="14" t="str">
        <f t="shared" si="0"/>
        <v>Y</v>
      </c>
      <c r="F30" s="15">
        <v>0.65333333333333332</v>
      </c>
      <c r="G30" s="14" t="str">
        <f t="shared" si="1"/>
        <v>Y</v>
      </c>
      <c r="H30" s="15">
        <v>0.52666666666666662</v>
      </c>
      <c r="I30" s="14" t="str">
        <f t="shared" si="8"/>
        <v>N</v>
      </c>
      <c r="J30" s="15">
        <v>0.48</v>
      </c>
      <c r="K30" s="14" t="str">
        <f t="shared" si="2"/>
        <v>N</v>
      </c>
      <c r="L30" s="15">
        <v>0.69</v>
      </c>
      <c r="M30" s="14" t="str">
        <f t="shared" si="3"/>
        <v>Y</v>
      </c>
      <c r="N30" s="15">
        <v>0.76</v>
      </c>
      <c r="O30" s="14" t="str">
        <f t="shared" si="4"/>
        <v>Y</v>
      </c>
      <c r="P30" s="15">
        <v>0.59333333333333338</v>
      </c>
      <c r="Q30" s="14" t="str">
        <f t="shared" si="5"/>
        <v>Y</v>
      </c>
      <c r="R30" s="15">
        <v>0.73</v>
      </c>
      <c r="S30" s="14" t="str">
        <f t="shared" si="6"/>
        <v>Y</v>
      </c>
      <c r="T30" s="15">
        <v>0.64</v>
      </c>
      <c r="U30" s="14" t="str">
        <f t="shared" si="7"/>
        <v>Y</v>
      </c>
    </row>
    <row r="31" spans="1:21" ht="15.75" customHeight="1" x14ac:dyDescent="0.25">
      <c r="A31" s="14">
        <v>25</v>
      </c>
      <c r="B31" s="12">
        <v>1825</v>
      </c>
      <c r="C31" s="12" t="s">
        <v>107</v>
      </c>
      <c r="D31" s="23">
        <v>0.61333333333333329</v>
      </c>
      <c r="E31" s="14" t="str">
        <f t="shared" si="0"/>
        <v>Y</v>
      </c>
      <c r="F31" s="15">
        <v>0.60666666666666669</v>
      </c>
      <c r="G31" s="14" t="str">
        <f t="shared" si="1"/>
        <v>Y</v>
      </c>
      <c r="H31" s="15">
        <v>0.57333333333333336</v>
      </c>
      <c r="I31" s="14" t="str">
        <f t="shared" si="8"/>
        <v>Y</v>
      </c>
      <c r="J31" s="15">
        <v>0.49</v>
      </c>
      <c r="K31" s="14" t="str">
        <f t="shared" si="2"/>
        <v>N</v>
      </c>
      <c r="L31" s="15">
        <v>0.61</v>
      </c>
      <c r="M31" s="14" t="str">
        <f t="shared" si="3"/>
        <v>Y</v>
      </c>
      <c r="N31" s="15">
        <v>0.66</v>
      </c>
      <c r="O31" s="14" t="str">
        <f t="shared" si="4"/>
        <v>Y</v>
      </c>
      <c r="P31" s="15">
        <v>0.66666666666666663</v>
      </c>
      <c r="Q31" s="14" t="str">
        <f t="shared" si="5"/>
        <v>Y</v>
      </c>
      <c r="R31" s="15">
        <v>0.73</v>
      </c>
      <c r="S31" s="14" t="str">
        <f t="shared" si="6"/>
        <v>Y</v>
      </c>
      <c r="T31" s="15">
        <v>0.74</v>
      </c>
      <c r="U31" s="14" t="str">
        <f t="shared" si="7"/>
        <v>Y</v>
      </c>
    </row>
    <row r="32" spans="1:21" ht="15.75" customHeight="1" x14ac:dyDescent="0.25">
      <c r="A32" s="14">
        <v>26</v>
      </c>
      <c r="B32" s="12">
        <v>1826</v>
      </c>
      <c r="C32" s="12" t="s">
        <v>108</v>
      </c>
      <c r="D32" s="23">
        <v>0.52666666666666662</v>
      </c>
      <c r="E32" s="14" t="str">
        <f t="shared" si="0"/>
        <v>N</v>
      </c>
      <c r="F32" s="15">
        <v>0.6</v>
      </c>
      <c r="G32" s="14" t="str">
        <f t="shared" si="1"/>
        <v>Y</v>
      </c>
      <c r="H32" s="15">
        <v>0.57333333333333336</v>
      </c>
      <c r="I32" s="14" t="str">
        <f t="shared" si="8"/>
        <v>Y</v>
      </c>
      <c r="J32" s="15">
        <v>0.53</v>
      </c>
      <c r="K32" s="14" t="str">
        <f t="shared" si="2"/>
        <v>N</v>
      </c>
      <c r="L32" s="15">
        <v>0.59</v>
      </c>
      <c r="M32" s="14" t="str">
        <f t="shared" si="3"/>
        <v>Y</v>
      </c>
      <c r="N32" s="15">
        <v>0.68</v>
      </c>
      <c r="O32" s="14" t="str">
        <f t="shared" si="4"/>
        <v>Y</v>
      </c>
      <c r="P32" s="15">
        <v>0.68666666666666665</v>
      </c>
      <c r="Q32" s="14" t="str">
        <f t="shared" si="5"/>
        <v>Y</v>
      </c>
      <c r="R32" s="15">
        <v>0.75</v>
      </c>
      <c r="S32" s="14" t="str">
        <f t="shared" si="6"/>
        <v>Y</v>
      </c>
      <c r="T32" s="15">
        <v>0.74</v>
      </c>
      <c r="U32" s="14" t="str">
        <f t="shared" si="7"/>
        <v>Y</v>
      </c>
    </row>
    <row r="33" spans="1:21" ht="15.75" customHeight="1" x14ac:dyDescent="0.25">
      <c r="A33" s="14">
        <v>27</v>
      </c>
      <c r="B33" s="12">
        <v>1827</v>
      </c>
      <c r="C33" s="12" t="s">
        <v>109</v>
      </c>
      <c r="D33" s="23">
        <v>0.6</v>
      </c>
      <c r="E33" s="14" t="str">
        <f t="shared" si="0"/>
        <v>Y</v>
      </c>
      <c r="F33" s="15">
        <v>0.50666666666666671</v>
      </c>
      <c r="G33" s="14" t="str">
        <f t="shared" si="1"/>
        <v>N</v>
      </c>
      <c r="H33" s="15">
        <v>0.45333333333333331</v>
      </c>
      <c r="I33" s="14" t="str">
        <f t="shared" si="8"/>
        <v>N</v>
      </c>
      <c r="J33" s="15">
        <v>0.65</v>
      </c>
      <c r="K33" s="14" t="str">
        <f t="shared" si="2"/>
        <v>Y</v>
      </c>
      <c r="L33" s="15">
        <v>0.61</v>
      </c>
      <c r="M33" s="14" t="str">
        <f t="shared" si="3"/>
        <v>Y</v>
      </c>
      <c r="N33" s="15">
        <v>0.52</v>
      </c>
      <c r="O33" s="14" t="str">
        <f t="shared" si="4"/>
        <v>N</v>
      </c>
      <c r="P33" s="15">
        <v>0.71333333333333337</v>
      </c>
      <c r="Q33" s="14" t="str">
        <f t="shared" si="5"/>
        <v>Y</v>
      </c>
      <c r="R33" s="15">
        <v>0.74</v>
      </c>
      <c r="S33" s="14" t="str">
        <f t="shared" si="6"/>
        <v>Y</v>
      </c>
      <c r="T33" s="15">
        <v>0.6</v>
      </c>
      <c r="U33" s="14" t="str">
        <f t="shared" si="7"/>
        <v>Y</v>
      </c>
    </row>
    <row r="34" spans="1:21" ht="15.75" customHeight="1" x14ac:dyDescent="0.25">
      <c r="A34" s="14">
        <v>28</v>
      </c>
      <c r="B34" s="12">
        <v>1828</v>
      </c>
      <c r="C34" s="12" t="s">
        <v>110</v>
      </c>
      <c r="D34" s="23">
        <v>0.57333333333333336</v>
      </c>
      <c r="E34" s="14" t="str">
        <f t="shared" si="0"/>
        <v>Y</v>
      </c>
      <c r="F34" s="15">
        <v>0.54</v>
      </c>
      <c r="G34" s="14" t="str">
        <f t="shared" si="1"/>
        <v>N</v>
      </c>
      <c r="H34" s="15">
        <v>0.52</v>
      </c>
      <c r="I34" s="14" t="str">
        <f t="shared" si="8"/>
        <v>N</v>
      </c>
      <c r="J34" s="15">
        <v>0.61</v>
      </c>
      <c r="K34" s="14" t="str">
        <f t="shared" si="2"/>
        <v>Y</v>
      </c>
      <c r="L34" s="15">
        <v>0.68</v>
      </c>
      <c r="M34" s="14" t="str">
        <f t="shared" si="3"/>
        <v>Y</v>
      </c>
      <c r="N34" s="15">
        <v>0.54</v>
      </c>
      <c r="O34" s="14" t="str">
        <f t="shared" si="4"/>
        <v>N</v>
      </c>
      <c r="P34" s="15">
        <v>0.62666666666666671</v>
      </c>
      <c r="Q34" s="14" t="str">
        <f t="shared" si="5"/>
        <v>Y</v>
      </c>
      <c r="R34" s="15">
        <v>0.69</v>
      </c>
      <c r="S34" s="14" t="str">
        <f t="shared" si="6"/>
        <v>Y</v>
      </c>
      <c r="T34" s="15">
        <v>0.54</v>
      </c>
      <c r="U34" s="14" t="str">
        <f t="shared" si="7"/>
        <v>N</v>
      </c>
    </row>
    <row r="35" spans="1:21" ht="15.75" customHeight="1" x14ac:dyDescent="0.25">
      <c r="A35" s="14">
        <v>29</v>
      </c>
      <c r="B35" s="12">
        <v>1829</v>
      </c>
      <c r="C35" s="12" t="s">
        <v>111</v>
      </c>
      <c r="D35" s="23">
        <v>0.64</v>
      </c>
      <c r="E35" s="14" t="str">
        <f t="shared" si="0"/>
        <v>Y</v>
      </c>
      <c r="F35" s="15">
        <v>0.54</v>
      </c>
      <c r="G35" s="14" t="str">
        <f t="shared" si="1"/>
        <v>N</v>
      </c>
      <c r="H35" s="15">
        <v>0.54666666666666663</v>
      </c>
      <c r="I35" s="14" t="str">
        <f t="shared" si="8"/>
        <v>N</v>
      </c>
      <c r="J35" s="15">
        <v>0.62</v>
      </c>
      <c r="K35" s="14" t="str">
        <f t="shared" si="2"/>
        <v>Y</v>
      </c>
      <c r="L35" s="15">
        <v>0.63</v>
      </c>
      <c r="M35" s="14" t="str">
        <f t="shared" si="3"/>
        <v>Y</v>
      </c>
      <c r="N35" s="15">
        <v>0.72</v>
      </c>
      <c r="O35" s="14" t="str">
        <f t="shared" si="4"/>
        <v>Y</v>
      </c>
      <c r="P35" s="15">
        <v>0.53333333333333333</v>
      </c>
      <c r="Q35" s="14" t="str">
        <f t="shared" si="5"/>
        <v>N</v>
      </c>
      <c r="R35" s="15">
        <v>0.5</v>
      </c>
      <c r="S35" s="14" t="str">
        <f t="shared" si="6"/>
        <v>N</v>
      </c>
      <c r="T35" s="15">
        <v>0.56000000000000005</v>
      </c>
      <c r="U35" s="14" t="str">
        <f t="shared" si="7"/>
        <v>Y</v>
      </c>
    </row>
    <row r="36" spans="1:21" ht="15.75" customHeight="1" x14ac:dyDescent="0.25">
      <c r="A36" s="14">
        <v>30</v>
      </c>
      <c r="B36" s="12">
        <v>1830</v>
      </c>
      <c r="C36" s="12" t="s">
        <v>112</v>
      </c>
      <c r="D36" s="23">
        <v>0.57333333333333336</v>
      </c>
      <c r="E36" s="14" t="str">
        <f t="shared" si="0"/>
        <v>Y</v>
      </c>
      <c r="F36" s="15">
        <v>0.60666666666666669</v>
      </c>
      <c r="G36" s="14" t="str">
        <f t="shared" si="1"/>
        <v>Y</v>
      </c>
      <c r="H36" s="15">
        <v>0.59299999999999997</v>
      </c>
      <c r="I36" s="14" t="str">
        <f t="shared" si="8"/>
        <v>Y</v>
      </c>
      <c r="J36" s="15">
        <v>0.55000000000000004</v>
      </c>
      <c r="K36" s="14" t="str">
        <f t="shared" si="2"/>
        <v>Y</v>
      </c>
      <c r="L36" s="15">
        <v>0.55000000000000004</v>
      </c>
      <c r="M36" s="14" t="str">
        <f t="shared" si="3"/>
        <v>Y</v>
      </c>
      <c r="N36" s="15">
        <v>0.6</v>
      </c>
      <c r="O36" s="14" t="str">
        <f t="shared" si="4"/>
        <v>Y</v>
      </c>
      <c r="P36" s="15">
        <v>0.64</v>
      </c>
      <c r="Q36" s="14" t="str">
        <f t="shared" si="5"/>
        <v>Y</v>
      </c>
      <c r="R36" s="15">
        <v>0.75</v>
      </c>
      <c r="S36" s="14" t="str">
        <f t="shared" si="6"/>
        <v>Y</v>
      </c>
      <c r="T36" s="15">
        <v>0.72</v>
      </c>
      <c r="U36" s="14" t="str">
        <f t="shared" si="7"/>
        <v>Y</v>
      </c>
    </row>
    <row r="37" spans="1:21" ht="15.75" customHeight="1" x14ac:dyDescent="0.25">
      <c r="A37" s="14">
        <v>31</v>
      </c>
      <c r="B37" s="12">
        <v>1831</v>
      </c>
      <c r="C37" s="12" t="s">
        <v>113</v>
      </c>
      <c r="D37" s="23">
        <v>0.62666666666666671</v>
      </c>
      <c r="E37" s="14" t="str">
        <f t="shared" si="0"/>
        <v>Y</v>
      </c>
      <c r="F37" s="15">
        <v>0.56000000000000005</v>
      </c>
      <c r="G37" s="14" t="str">
        <f t="shared" si="1"/>
        <v>Y</v>
      </c>
      <c r="H37" s="15">
        <v>0.57333333333333336</v>
      </c>
      <c r="I37" s="14" t="str">
        <f t="shared" si="8"/>
        <v>Y</v>
      </c>
      <c r="J37" s="15">
        <v>0.59</v>
      </c>
      <c r="K37" s="14" t="str">
        <f t="shared" si="2"/>
        <v>Y</v>
      </c>
      <c r="L37" s="15">
        <v>0.7</v>
      </c>
      <c r="M37" s="14" t="str">
        <f t="shared" si="3"/>
        <v>Y</v>
      </c>
      <c r="N37" s="15">
        <v>0.6</v>
      </c>
      <c r="O37" s="14" t="str">
        <f t="shared" si="4"/>
        <v>Y</v>
      </c>
      <c r="P37" s="15">
        <v>0.72666666666666668</v>
      </c>
      <c r="Q37" s="14" t="str">
        <f t="shared" si="5"/>
        <v>Y</v>
      </c>
      <c r="R37" s="15">
        <v>0.7</v>
      </c>
      <c r="S37" s="14" t="str">
        <f t="shared" si="6"/>
        <v>Y</v>
      </c>
      <c r="T37" s="15">
        <v>0.66</v>
      </c>
      <c r="U37" s="14" t="str">
        <f t="shared" si="7"/>
        <v>Y</v>
      </c>
    </row>
    <row r="38" spans="1:21" ht="15.75" customHeight="1" x14ac:dyDescent="0.25">
      <c r="A38" s="14">
        <v>32</v>
      </c>
      <c r="B38" s="12">
        <v>1832</v>
      </c>
      <c r="C38" s="12" t="s">
        <v>114</v>
      </c>
      <c r="D38" s="23">
        <v>0.5</v>
      </c>
      <c r="E38" s="14" t="str">
        <f t="shared" si="0"/>
        <v>N</v>
      </c>
      <c r="F38" s="15">
        <v>0.66</v>
      </c>
      <c r="G38" s="14" t="str">
        <f t="shared" si="1"/>
        <v>Y</v>
      </c>
      <c r="H38" s="15">
        <v>0.5</v>
      </c>
      <c r="I38" s="14" t="str">
        <f t="shared" si="8"/>
        <v>N</v>
      </c>
      <c r="J38" s="15">
        <v>0.64</v>
      </c>
      <c r="K38" s="14" t="str">
        <f t="shared" si="2"/>
        <v>Y</v>
      </c>
      <c r="L38" s="15">
        <v>0.61</v>
      </c>
      <c r="M38" s="14" t="str">
        <f t="shared" si="3"/>
        <v>Y</v>
      </c>
      <c r="N38" s="15">
        <v>0.6</v>
      </c>
      <c r="O38" s="14" t="str">
        <f t="shared" si="4"/>
        <v>Y</v>
      </c>
      <c r="P38" s="15">
        <v>0.57999999999999996</v>
      </c>
      <c r="Q38" s="14" t="str">
        <f t="shared" si="5"/>
        <v>Y</v>
      </c>
      <c r="R38" s="15">
        <v>0.66</v>
      </c>
      <c r="S38" s="14" t="str">
        <f t="shared" si="6"/>
        <v>Y</v>
      </c>
      <c r="T38" s="15">
        <v>0.56000000000000005</v>
      </c>
      <c r="U38" s="14" t="str">
        <f t="shared" si="7"/>
        <v>Y</v>
      </c>
    </row>
    <row r="39" spans="1:21" ht="15.75" customHeight="1" x14ac:dyDescent="0.25">
      <c r="A39" s="14">
        <v>33</v>
      </c>
      <c r="B39" s="12">
        <v>1833</v>
      </c>
      <c r="C39" s="12" t="s">
        <v>115</v>
      </c>
      <c r="D39" s="23">
        <v>0.52666666666666662</v>
      </c>
      <c r="E39" s="14" t="str">
        <f t="shared" si="0"/>
        <v>N</v>
      </c>
      <c r="F39" s="15">
        <v>0.64</v>
      </c>
      <c r="G39" s="14" t="str">
        <f t="shared" si="1"/>
        <v>Y</v>
      </c>
      <c r="H39" s="15">
        <v>0.49333333333333335</v>
      </c>
      <c r="I39" s="14" t="str">
        <f t="shared" si="8"/>
        <v>N</v>
      </c>
      <c r="J39" s="15">
        <v>0.46</v>
      </c>
      <c r="K39" s="14" t="str">
        <f t="shared" si="2"/>
        <v>N</v>
      </c>
      <c r="L39" s="15">
        <v>0.57999999999999996</v>
      </c>
      <c r="M39" s="14" t="str">
        <f t="shared" si="3"/>
        <v>Y</v>
      </c>
      <c r="N39" s="15">
        <v>0.6</v>
      </c>
      <c r="O39" s="14" t="str">
        <f t="shared" si="4"/>
        <v>Y</v>
      </c>
      <c r="P39" s="15">
        <v>0.56666666666666665</v>
      </c>
      <c r="Q39" s="14" t="str">
        <f t="shared" si="5"/>
        <v>Y</v>
      </c>
      <c r="R39" s="15">
        <v>0.77</v>
      </c>
      <c r="S39" s="14" t="str">
        <f t="shared" si="6"/>
        <v>Y</v>
      </c>
      <c r="T39" s="15">
        <v>0.72</v>
      </c>
      <c r="U39" s="14" t="str">
        <f t="shared" si="7"/>
        <v>Y</v>
      </c>
    </row>
    <row r="40" spans="1:21" ht="15.75" customHeight="1" x14ac:dyDescent="0.25">
      <c r="A40" s="14">
        <v>34</v>
      </c>
      <c r="B40" s="12">
        <v>1834</v>
      </c>
      <c r="C40" s="12" t="s">
        <v>116</v>
      </c>
      <c r="D40" s="23">
        <v>0.55333333333333334</v>
      </c>
      <c r="E40" s="14" t="str">
        <f t="shared" si="0"/>
        <v>Y</v>
      </c>
      <c r="F40" s="15">
        <v>0.66</v>
      </c>
      <c r="G40" s="14" t="str">
        <f t="shared" si="1"/>
        <v>Y</v>
      </c>
      <c r="H40" s="15">
        <v>0.56000000000000005</v>
      </c>
      <c r="I40" s="14" t="str">
        <f t="shared" si="8"/>
        <v>Y</v>
      </c>
      <c r="J40" s="15">
        <v>0.56999999999999995</v>
      </c>
      <c r="K40" s="14" t="str">
        <f t="shared" si="2"/>
        <v>Y</v>
      </c>
      <c r="L40" s="15">
        <v>0.57999999999999996</v>
      </c>
      <c r="M40" s="14" t="str">
        <f t="shared" si="3"/>
        <v>Y</v>
      </c>
      <c r="N40" s="15">
        <v>0.68</v>
      </c>
      <c r="O40" s="14" t="str">
        <f t="shared" si="4"/>
        <v>Y</v>
      </c>
      <c r="P40" s="15">
        <v>0.70666666666666667</v>
      </c>
      <c r="Q40" s="14" t="str">
        <f t="shared" si="5"/>
        <v>Y</v>
      </c>
      <c r="R40" s="15">
        <v>0.76</v>
      </c>
      <c r="S40" s="14" t="str">
        <f t="shared" si="6"/>
        <v>Y</v>
      </c>
      <c r="T40" s="15">
        <v>0.64</v>
      </c>
      <c r="U40" s="14" t="str">
        <f t="shared" si="7"/>
        <v>Y</v>
      </c>
    </row>
    <row r="41" spans="1:21" ht="15.75" customHeight="1" x14ac:dyDescent="0.25">
      <c r="A41" s="14">
        <v>35</v>
      </c>
      <c r="B41" s="12">
        <v>1835</v>
      </c>
      <c r="C41" s="12" t="s">
        <v>117</v>
      </c>
      <c r="D41" s="23">
        <v>0.57333333333333336</v>
      </c>
      <c r="E41" s="14" t="str">
        <f t="shared" si="0"/>
        <v>Y</v>
      </c>
      <c r="F41" s="15">
        <v>0.62</v>
      </c>
      <c r="G41" s="14" t="str">
        <f t="shared" si="1"/>
        <v>Y</v>
      </c>
      <c r="H41" s="15">
        <v>0.54</v>
      </c>
      <c r="I41" s="14" t="str">
        <f t="shared" si="8"/>
        <v>N</v>
      </c>
      <c r="J41" s="15">
        <v>0.53</v>
      </c>
      <c r="K41" s="14" t="str">
        <f t="shared" si="2"/>
        <v>N</v>
      </c>
      <c r="L41" s="15">
        <v>0.62</v>
      </c>
      <c r="M41" s="14" t="str">
        <f t="shared" si="3"/>
        <v>Y</v>
      </c>
      <c r="N41" s="15">
        <v>0.64</v>
      </c>
      <c r="O41" s="14" t="str">
        <f t="shared" si="4"/>
        <v>Y</v>
      </c>
      <c r="P41" s="15">
        <v>0.6333333333333333</v>
      </c>
      <c r="Q41" s="14" t="str">
        <f t="shared" si="5"/>
        <v>Y</v>
      </c>
      <c r="R41" s="15">
        <v>0.69</v>
      </c>
      <c r="S41" s="14" t="str">
        <f t="shared" si="6"/>
        <v>Y</v>
      </c>
      <c r="T41" s="15">
        <v>0.64</v>
      </c>
      <c r="U41" s="14" t="str">
        <f t="shared" si="7"/>
        <v>Y</v>
      </c>
    </row>
    <row r="42" spans="1:21" ht="15.75" customHeight="1" x14ac:dyDescent="0.25">
      <c r="A42" s="14">
        <v>36</v>
      </c>
      <c r="B42" s="12">
        <v>1836</v>
      </c>
      <c r="C42" s="12" t="s">
        <v>118</v>
      </c>
      <c r="D42" s="23">
        <v>0.56000000000000005</v>
      </c>
      <c r="E42" s="14" t="str">
        <f t="shared" si="0"/>
        <v>Y</v>
      </c>
      <c r="F42" s="15">
        <v>0.59333333333333338</v>
      </c>
      <c r="G42" s="14" t="str">
        <f t="shared" si="1"/>
        <v>Y</v>
      </c>
      <c r="H42" s="15">
        <v>0.52</v>
      </c>
      <c r="I42" s="14" t="str">
        <f t="shared" si="8"/>
        <v>N</v>
      </c>
      <c r="J42" s="15">
        <v>0.65</v>
      </c>
      <c r="K42" s="14" t="str">
        <f t="shared" si="2"/>
        <v>Y</v>
      </c>
      <c r="L42" s="15">
        <v>0.54</v>
      </c>
      <c r="M42" s="14" t="str">
        <f t="shared" si="3"/>
        <v>N</v>
      </c>
      <c r="N42" s="15">
        <v>0.68</v>
      </c>
      <c r="O42" s="14" t="str">
        <f t="shared" si="4"/>
        <v>Y</v>
      </c>
      <c r="P42" s="15">
        <v>0.66666666666666663</v>
      </c>
      <c r="Q42" s="14" t="str">
        <f t="shared" si="5"/>
        <v>Y</v>
      </c>
      <c r="R42" s="15">
        <v>0.62</v>
      </c>
      <c r="S42" s="14" t="str">
        <f t="shared" si="6"/>
        <v>Y</v>
      </c>
      <c r="T42" s="15">
        <v>0.64</v>
      </c>
      <c r="U42" s="14" t="str">
        <f t="shared" si="7"/>
        <v>Y</v>
      </c>
    </row>
    <row r="43" spans="1:21" ht="15.75" customHeight="1" x14ac:dyDescent="0.25">
      <c r="A43" s="14">
        <v>37</v>
      </c>
      <c r="B43" s="12">
        <v>1837</v>
      </c>
      <c r="C43" s="12" t="s">
        <v>119</v>
      </c>
      <c r="D43" s="23">
        <v>0.5</v>
      </c>
      <c r="E43" s="14" t="str">
        <f t="shared" si="0"/>
        <v>N</v>
      </c>
      <c r="F43" s="15">
        <v>0.59333333333333338</v>
      </c>
      <c r="G43" s="14" t="str">
        <f t="shared" si="1"/>
        <v>Y</v>
      </c>
      <c r="H43" s="15">
        <v>0.50666666666666671</v>
      </c>
      <c r="I43" s="14" t="str">
        <f t="shared" si="8"/>
        <v>N</v>
      </c>
      <c r="J43" s="15">
        <v>0.57999999999999996</v>
      </c>
      <c r="K43" s="14" t="str">
        <f t="shared" si="2"/>
        <v>Y</v>
      </c>
      <c r="L43" s="15">
        <v>0.53</v>
      </c>
      <c r="M43" s="14" t="str">
        <f t="shared" si="3"/>
        <v>N</v>
      </c>
      <c r="N43" s="15">
        <v>0.72</v>
      </c>
      <c r="O43" s="14" t="str">
        <f t="shared" si="4"/>
        <v>Y</v>
      </c>
      <c r="P43" s="15">
        <v>0.6</v>
      </c>
      <c r="Q43" s="14" t="str">
        <f t="shared" si="5"/>
        <v>Y</v>
      </c>
      <c r="R43" s="15">
        <v>0.66</v>
      </c>
      <c r="S43" s="14" t="str">
        <f t="shared" si="6"/>
        <v>Y</v>
      </c>
      <c r="T43" s="15">
        <v>0.66</v>
      </c>
      <c r="U43" s="14" t="str">
        <f t="shared" si="7"/>
        <v>Y</v>
      </c>
    </row>
    <row r="44" spans="1:21" ht="15.75" customHeight="1" x14ac:dyDescent="0.25">
      <c r="A44" s="14">
        <v>38</v>
      </c>
      <c r="B44" s="12">
        <v>1838</v>
      </c>
      <c r="C44" s="12" t="s">
        <v>120</v>
      </c>
      <c r="D44" s="23">
        <v>0.6</v>
      </c>
      <c r="E44" s="14" t="str">
        <f t="shared" si="0"/>
        <v>Y</v>
      </c>
      <c r="F44" s="15">
        <v>0.56666666666666665</v>
      </c>
      <c r="G44" s="14" t="str">
        <f t="shared" si="1"/>
        <v>Y</v>
      </c>
      <c r="H44" s="15">
        <v>0.48</v>
      </c>
      <c r="I44" s="14" t="str">
        <f t="shared" si="8"/>
        <v>N</v>
      </c>
      <c r="J44" s="15">
        <v>0.62</v>
      </c>
      <c r="K44" s="14" t="str">
        <f t="shared" si="2"/>
        <v>Y</v>
      </c>
      <c r="L44" s="15">
        <v>0.61</v>
      </c>
      <c r="M44" s="14" t="str">
        <f t="shared" si="3"/>
        <v>Y</v>
      </c>
      <c r="N44" s="15">
        <v>0.57999999999999996</v>
      </c>
      <c r="O44" s="14" t="str">
        <f t="shared" si="4"/>
        <v>Y</v>
      </c>
      <c r="P44" s="15">
        <v>0.57999999999999996</v>
      </c>
      <c r="Q44" s="14" t="str">
        <f t="shared" si="5"/>
        <v>Y</v>
      </c>
      <c r="R44" s="15">
        <v>0.65</v>
      </c>
      <c r="S44" s="14" t="str">
        <f t="shared" si="6"/>
        <v>Y</v>
      </c>
      <c r="T44" s="15">
        <v>0.57999999999999996</v>
      </c>
      <c r="U44" s="14" t="str">
        <f t="shared" si="7"/>
        <v>Y</v>
      </c>
    </row>
    <row r="45" spans="1:21" ht="15.75" customHeight="1" x14ac:dyDescent="0.25">
      <c r="A45" s="14">
        <v>39</v>
      </c>
      <c r="B45" s="12">
        <v>1839</v>
      </c>
      <c r="C45" s="12" t="s">
        <v>121</v>
      </c>
      <c r="D45" s="23">
        <v>0.64</v>
      </c>
      <c r="E45" s="14" t="str">
        <f t="shared" si="0"/>
        <v>Y</v>
      </c>
      <c r="F45" s="15">
        <v>0.6333333333333333</v>
      </c>
      <c r="G45" s="14" t="str">
        <f t="shared" si="1"/>
        <v>Y</v>
      </c>
      <c r="H45" s="15">
        <v>0.57333333333333336</v>
      </c>
      <c r="I45" s="14" t="str">
        <f t="shared" si="8"/>
        <v>Y</v>
      </c>
      <c r="J45" s="15">
        <v>0.55000000000000004</v>
      </c>
      <c r="K45" s="14" t="str">
        <f t="shared" si="2"/>
        <v>Y</v>
      </c>
      <c r="L45" s="15">
        <v>0.55000000000000004</v>
      </c>
      <c r="M45" s="14" t="str">
        <f t="shared" si="3"/>
        <v>Y</v>
      </c>
      <c r="N45" s="15">
        <v>0.76</v>
      </c>
      <c r="O45" s="14" t="str">
        <f t="shared" si="4"/>
        <v>Y</v>
      </c>
      <c r="P45" s="15">
        <v>0.64666666666666661</v>
      </c>
      <c r="Q45" s="14" t="str">
        <f t="shared" si="5"/>
        <v>Y</v>
      </c>
      <c r="R45" s="15">
        <v>0.68</v>
      </c>
      <c r="S45" s="14" t="str">
        <f t="shared" si="6"/>
        <v>Y</v>
      </c>
      <c r="T45" s="15">
        <v>0.8</v>
      </c>
      <c r="U45" s="14" t="str">
        <f t="shared" si="7"/>
        <v>Y</v>
      </c>
    </row>
    <row r="46" spans="1:21" ht="15.75" customHeight="1" x14ac:dyDescent="0.25">
      <c r="A46" s="14">
        <v>40</v>
      </c>
      <c r="B46" s="12">
        <v>1840</v>
      </c>
      <c r="C46" s="12" t="s">
        <v>122</v>
      </c>
      <c r="D46" s="23">
        <v>0.6</v>
      </c>
      <c r="E46" s="14" t="str">
        <f t="shared" si="0"/>
        <v>Y</v>
      </c>
      <c r="F46" s="15">
        <v>0.62666666666666671</v>
      </c>
      <c r="G46" s="14" t="str">
        <f t="shared" si="1"/>
        <v>Y</v>
      </c>
      <c r="H46" s="15">
        <v>0.57333333333333336</v>
      </c>
      <c r="I46" s="14" t="str">
        <f t="shared" si="8"/>
        <v>Y</v>
      </c>
      <c r="J46" s="15">
        <v>0.77</v>
      </c>
      <c r="K46" s="14" t="str">
        <f t="shared" si="2"/>
        <v>Y</v>
      </c>
      <c r="L46" s="15">
        <v>0.66</v>
      </c>
      <c r="M46" s="14" t="str">
        <f t="shared" si="3"/>
        <v>Y</v>
      </c>
      <c r="N46" s="15">
        <v>0.78</v>
      </c>
      <c r="O46" s="14" t="str">
        <f t="shared" si="4"/>
        <v>Y</v>
      </c>
      <c r="P46" s="15">
        <v>0.59333333333333338</v>
      </c>
      <c r="Q46" s="14" t="str">
        <f t="shared" si="5"/>
        <v>Y</v>
      </c>
      <c r="R46" s="15">
        <v>0.68</v>
      </c>
      <c r="S46" s="14" t="str">
        <f t="shared" si="6"/>
        <v>Y</v>
      </c>
      <c r="T46" s="15">
        <v>0.5</v>
      </c>
      <c r="U46" s="14" t="str">
        <f t="shared" si="7"/>
        <v>N</v>
      </c>
    </row>
    <row r="47" spans="1:21" ht="15.75" customHeight="1" x14ac:dyDescent="0.25">
      <c r="A47" s="14">
        <v>41</v>
      </c>
      <c r="B47" s="12">
        <v>1841</v>
      </c>
      <c r="C47" s="12" t="s">
        <v>123</v>
      </c>
      <c r="D47" s="23">
        <v>0.58666666666666667</v>
      </c>
      <c r="E47" s="14" t="str">
        <f t="shared" si="0"/>
        <v>Y</v>
      </c>
      <c r="F47" s="15">
        <v>0.7</v>
      </c>
      <c r="G47" s="14" t="str">
        <f t="shared" si="1"/>
        <v>Y</v>
      </c>
      <c r="H47" s="15">
        <v>0.52</v>
      </c>
      <c r="I47" s="14" t="str">
        <f t="shared" si="8"/>
        <v>N</v>
      </c>
      <c r="J47" s="15">
        <v>0.52</v>
      </c>
      <c r="K47" s="14" t="str">
        <f t="shared" si="2"/>
        <v>N</v>
      </c>
      <c r="L47" s="15">
        <v>0.63</v>
      </c>
      <c r="M47" s="14" t="str">
        <f t="shared" si="3"/>
        <v>Y</v>
      </c>
      <c r="N47" s="15">
        <v>0.62</v>
      </c>
      <c r="O47" s="14" t="str">
        <f t="shared" si="4"/>
        <v>Y</v>
      </c>
      <c r="P47" s="15">
        <v>0.65333333333333332</v>
      </c>
      <c r="Q47" s="14" t="str">
        <f t="shared" si="5"/>
        <v>Y</v>
      </c>
      <c r="R47" s="15">
        <v>0.66</v>
      </c>
      <c r="S47" s="14" t="str">
        <f t="shared" si="6"/>
        <v>Y</v>
      </c>
      <c r="T47" s="15">
        <v>0.7</v>
      </c>
      <c r="U47" s="14" t="str">
        <f t="shared" si="7"/>
        <v>Y</v>
      </c>
    </row>
    <row r="48" spans="1:21" ht="15.75" customHeight="1" x14ac:dyDescent="0.25">
      <c r="A48" s="14">
        <v>42</v>
      </c>
      <c r="B48" s="12">
        <v>1842</v>
      </c>
      <c r="C48" s="12" t="s">
        <v>124</v>
      </c>
      <c r="D48" s="23">
        <v>0.58666666666666667</v>
      </c>
      <c r="E48" s="14" t="str">
        <f t="shared" si="0"/>
        <v>Y</v>
      </c>
      <c r="F48" s="15">
        <v>0.66666666666666663</v>
      </c>
      <c r="G48" s="14" t="str">
        <f t="shared" si="1"/>
        <v>Y</v>
      </c>
      <c r="H48" s="15">
        <v>0.52</v>
      </c>
      <c r="I48" s="14" t="str">
        <f t="shared" si="8"/>
        <v>N</v>
      </c>
      <c r="J48" s="15">
        <v>0.71</v>
      </c>
      <c r="K48" s="14" t="str">
        <f t="shared" si="2"/>
        <v>Y</v>
      </c>
      <c r="L48" s="15">
        <v>0.63</v>
      </c>
      <c r="M48" s="14" t="str">
        <f t="shared" si="3"/>
        <v>Y</v>
      </c>
      <c r="N48" s="15">
        <v>0.62</v>
      </c>
      <c r="O48" s="14" t="str">
        <f t="shared" si="4"/>
        <v>Y</v>
      </c>
      <c r="P48" s="15">
        <v>0.58666666666666667</v>
      </c>
      <c r="Q48" s="14" t="str">
        <f t="shared" si="5"/>
        <v>Y</v>
      </c>
      <c r="R48" s="15">
        <v>0.64</v>
      </c>
      <c r="S48" s="14" t="str">
        <f t="shared" si="6"/>
        <v>Y</v>
      </c>
      <c r="T48" s="15">
        <v>0.7</v>
      </c>
      <c r="U48" s="14" t="str">
        <f t="shared" si="7"/>
        <v>Y</v>
      </c>
    </row>
    <row r="49" spans="1:21" ht="15.75" customHeight="1" x14ac:dyDescent="0.25">
      <c r="A49" s="14">
        <v>43</v>
      </c>
      <c r="B49" s="12">
        <v>1843</v>
      </c>
      <c r="C49" s="12" t="s">
        <v>125</v>
      </c>
      <c r="D49" s="23">
        <v>0.71333333333333337</v>
      </c>
      <c r="E49" s="14" t="str">
        <f t="shared" si="0"/>
        <v>Y</v>
      </c>
      <c r="F49" s="15">
        <v>0.73333333333333328</v>
      </c>
      <c r="G49" s="14" t="str">
        <f t="shared" si="1"/>
        <v>Y</v>
      </c>
      <c r="H49" s="15">
        <v>0.7533333333333333</v>
      </c>
      <c r="I49" s="14" t="str">
        <f t="shared" si="8"/>
        <v>Y</v>
      </c>
      <c r="J49" s="15">
        <v>0.55000000000000004</v>
      </c>
      <c r="K49" s="14" t="str">
        <f t="shared" si="2"/>
        <v>Y</v>
      </c>
      <c r="L49" s="15">
        <v>0.72</v>
      </c>
      <c r="M49" s="14" t="str">
        <f t="shared" si="3"/>
        <v>Y</v>
      </c>
      <c r="N49" s="15">
        <v>0.62</v>
      </c>
      <c r="O49" s="14" t="str">
        <f t="shared" si="4"/>
        <v>Y</v>
      </c>
      <c r="P49" s="15">
        <v>0.7533333333333333</v>
      </c>
      <c r="Q49" s="14" t="str">
        <f t="shared" si="5"/>
        <v>Y</v>
      </c>
      <c r="R49" s="15">
        <v>0.69</v>
      </c>
      <c r="S49" s="14" t="str">
        <f t="shared" si="6"/>
        <v>Y</v>
      </c>
      <c r="T49" s="15">
        <v>0.7</v>
      </c>
      <c r="U49" s="14" t="str">
        <f t="shared" si="7"/>
        <v>Y</v>
      </c>
    </row>
    <row r="50" spans="1:21" ht="15.75" customHeight="1" x14ac:dyDescent="0.25">
      <c r="A50" s="14">
        <v>44</v>
      </c>
      <c r="B50" s="12">
        <v>1844</v>
      </c>
      <c r="C50" s="12" t="s">
        <v>126</v>
      </c>
      <c r="D50" s="23">
        <v>0.57333333333333336</v>
      </c>
      <c r="E50" s="14" t="str">
        <f t="shared" si="0"/>
        <v>Y</v>
      </c>
      <c r="F50" s="15">
        <v>0.76666666666666672</v>
      </c>
      <c r="G50" s="14" t="str">
        <f t="shared" si="1"/>
        <v>Y</v>
      </c>
      <c r="H50" s="15">
        <v>0.67333333333333334</v>
      </c>
      <c r="I50" s="14" t="str">
        <f t="shared" si="8"/>
        <v>Y</v>
      </c>
      <c r="J50" s="15">
        <v>0.8</v>
      </c>
      <c r="K50" s="14" t="str">
        <f t="shared" si="2"/>
        <v>Y</v>
      </c>
      <c r="L50" s="15">
        <v>0.64</v>
      </c>
      <c r="M50" s="14" t="str">
        <f t="shared" si="3"/>
        <v>Y</v>
      </c>
      <c r="N50" s="15">
        <v>0.62</v>
      </c>
      <c r="O50" s="14" t="str">
        <f t="shared" si="4"/>
        <v>Y</v>
      </c>
      <c r="P50" s="15">
        <v>0.7466666666666667</v>
      </c>
      <c r="Q50" s="14" t="str">
        <f t="shared" si="5"/>
        <v>Y</v>
      </c>
      <c r="R50" s="15">
        <v>0.67</v>
      </c>
      <c r="S50" s="14" t="str">
        <f t="shared" si="6"/>
        <v>Y</v>
      </c>
      <c r="T50" s="15">
        <v>0.7</v>
      </c>
      <c r="U50" s="14" t="str">
        <f t="shared" si="7"/>
        <v>Y</v>
      </c>
    </row>
    <row r="51" spans="1:21" ht="15.75" customHeight="1" x14ac:dyDescent="0.25">
      <c r="A51" s="14">
        <v>45</v>
      </c>
      <c r="B51" s="12">
        <v>1845</v>
      </c>
      <c r="C51" s="12" t="s">
        <v>127</v>
      </c>
      <c r="D51" s="23">
        <v>0.56000000000000005</v>
      </c>
      <c r="E51" s="14" t="str">
        <f t="shared" si="0"/>
        <v>Y</v>
      </c>
      <c r="F51" s="15">
        <v>0.68666666666666665</v>
      </c>
      <c r="G51" s="14" t="str">
        <f t="shared" si="1"/>
        <v>Y</v>
      </c>
      <c r="H51" s="15">
        <v>0.50700000000000001</v>
      </c>
      <c r="I51" s="14" t="str">
        <f t="shared" si="8"/>
        <v>N</v>
      </c>
      <c r="J51" s="15">
        <v>0.52</v>
      </c>
      <c r="K51" s="14" t="str">
        <f t="shared" si="2"/>
        <v>N</v>
      </c>
      <c r="L51" s="15">
        <v>0.57999999999999996</v>
      </c>
      <c r="M51" s="14" t="str">
        <f t="shared" si="3"/>
        <v>Y</v>
      </c>
      <c r="N51" s="15">
        <v>0.62</v>
      </c>
      <c r="O51" s="14" t="str">
        <f t="shared" si="4"/>
        <v>Y</v>
      </c>
      <c r="P51" s="15">
        <v>0.66666666666666663</v>
      </c>
      <c r="Q51" s="14" t="str">
        <f t="shared" si="5"/>
        <v>Y</v>
      </c>
      <c r="R51" s="15">
        <v>0.64</v>
      </c>
      <c r="S51" s="14" t="str">
        <f t="shared" si="6"/>
        <v>Y</v>
      </c>
      <c r="T51" s="15">
        <v>0.7</v>
      </c>
      <c r="U51" s="14" t="str">
        <f t="shared" si="7"/>
        <v>Y</v>
      </c>
    </row>
    <row r="52" spans="1:21" ht="15.75" customHeight="1" x14ac:dyDescent="0.25">
      <c r="A52" s="14">
        <v>46</v>
      </c>
      <c r="B52" s="12">
        <v>1846</v>
      </c>
      <c r="C52" s="12" t="s">
        <v>128</v>
      </c>
      <c r="D52" s="23">
        <v>0.55333333333333334</v>
      </c>
      <c r="E52" s="14" t="str">
        <f t="shared" si="0"/>
        <v>Y</v>
      </c>
      <c r="F52" s="15">
        <v>0.72</v>
      </c>
      <c r="G52" s="14" t="str">
        <f t="shared" si="1"/>
        <v>Y</v>
      </c>
      <c r="H52" s="15">
        <v>0.54</v>
      </c>
      <c r="I52" s="14" t="str">
        <f t="shared" si="8"/>
        <v>N</v>
      </c>
      <c r="J52" s="15">
        <v>0.55000000000000004</v>
      </c>
      <c r="K52" s="14" t="str">
        <f t="shared" si="2"/>
        <v>Y</v>
      </c>
      <c r="L52" s="15">
        <v>0.55000000000000004</v>
      </c>
      <c r="M52" s="14" t="str">
        <f t="shared" si="3"/>
        <v>Y</v>
      </c>
      <c r="N52" s="15">
        <v>0.62</v>
      </c>
      <c r="O52" s="14" t="str">
        <f t="shared" si="4"/>
        <v>Y</v>
      </c>
      <c r="P52" s="15">
        <v>0.68</v>
      </c>
      <c r="Q52" s="14" t="str">
        <f t="shared" si="5"/>
        <v>Y</v>
      </c>
      <c r="R52" s="15">
        <v>0.57999999999999996</v>
      </c>
      <c r="S52" s="14" t="str">
        <f t="shared" si="6"/>
        <v>Y</v>
      </c>
      <c r="T52" s="15">
        <v>0.6</v>
      </c>
      <c r="U52" s="14" t="str">
        <f t="shared" si="7"/>
        <v>Y</v>
      </c>
    </row>
    <row r="53" spans="1:21" ht="15.75" customHeight="1" x14ac:dyDescent="0.25">
      <c r="A53" s="14">
        <v>47</v>
      </c>
      <c r="B53" s="12">
        <v>1847</v>
      </c>
      <c r="C53" s="12" t="s">
        <v>129</v>
      </c>
      <c r="D53" s="23">
        <v>0.71333333333333337</v>
      </c>
      <c r="E53" s="14" t="str">
        <f t="shared" si="0"/>
        <v>Y</v>
      </c>
      <c r="F53" s="15">
        <v>0.83333333333333337</v>
      </c>
      <c r="G53" s="14" t="str">
        <f t="shared" si="1"/>
        <v>Y</v>
      </c>
      <c r="H53" s="15">
        <v>0.76</v>
      </c>
      <c r="I53" s="14" t="str">
        <f t="shared" si="8"/>
        <v>Y</v>
      </c>
      <c r="J53" s="15">
        <v>0.67</v>
      </c>
      <c r="K53" s="14" t="str">
        <f t="shared" si="2"/>
        <v>Y</v>
      </c>
      <c r="L53" s="15">
        <v>0.64</v>
      </c>
      <c r="M53" s="14" t="str">
        <f t="shared" si="3"/>
        <v>Y</v>
      </c>
      <c r="N53" s="15">
        <v>0.76</v>
      </c>
      <c r="O53" s="14" t="str">
        <f t="shared" si="4"/>
        <v>Y</v>
      </c>
      <c r="P53" s="15">
        <v>0.82</v>
      </c>
      <c r="Q53" s="14" t="str">
        <f t="shared" si="5"/>
        <v>Y</v>
      </c>
      <c r="R53" s="15">
        <v>0.71</v>
      </c>
      <c r="S53" s="14" t="str">
        <f t="shared" si="6"/>
        <v>Y</v>
      </c>
      <c r="T53" s="15">
        <v>0.7</v>
      </c>
      <c r="U53" s="14" t="str">
        <f t="shared" si="7"/>
        <v>Y</v>
      </c>
    </row>
    <row r="54" spans="1:21" ht="15.75" customHeight="1" x14ac:dyDescent="0.25">
      <c r="A54" s="14">
        <v>48</v>
      </c>
      <c r="B54" s="12">
        <v>1848</v>
      </c>
      <c r="C54" s="12" t="s">
        <v>130</v>
      </c>
      <c r="D54" s="23">
        <v>0.56000000000000005</v>
      </c>
      <c r="E54" s="14" t="str">
        <f t="shared" si="0"/>
        <v>Y</v>
      </c>
      <c r="F54" s="15">
        <v>0.77333333333333332</v>
      </c>
      <c r="G54" s="14" t="str">
        <f t="shared" si="1"/>
        <v>Y</v>
      </c>
      <c r="H54" s="15">
        <v>0.53333333333333333</v>
      </c>
      <c r="I54" s="14" t="str">
        <f t="shared" si="8"/>
        <v>N</v>
      </c>
      <c r="J54" s="15">
        <v>0.56000000000000005</v>
      </c>
      <c r="K54" s="14" t="str">
        <f t="shared" si="2"/>
        <v>Y</v>
      </c>
      <c r="L54" s="15">
        <v>0.6</v>
      </c>
      <c r="M54" s="14" t="str">
        <f t="shared" si="3"/>
        <v>Y</v>
      </c>
      <c r="N54" s="15">
        <v>0.6</v>
      </c>
      <c r="O54" s="14" t="str">
        <f t="shared" si="4"/>
        <v>Y</v>
      </c>
      <c r="P54" s="15">
        <v>0.53333333333333333</v>
      </c>
      <c r="Q54" s="14" t="str">
        <f t="shared" si="5"/>
        <v>N</v>
      </c>
      <c r="R54" s="15">
        <v>0.56999999999999995</v>
      </c>
      <c r="S54" s="14" t="str">
        <f t="shared" si="6"/>
        <v>Y</v>
      </c>
      <c r="T54" s="15">
        <v>0.62</v>
      </c>
      <c r="U54" s="14" t="str">
        <f t="shared" si="7"/>
        <v>Y</v>
      </c>
    </row>
    <row r="55" spans="1:21" ht="15.75" customHeight="1" x14ac:dyDescent="0.25">
      <c r="A55" s="14">
        <v>49</v>
      </c>
      <c r="B55" s="12">
        <v>1849</v>
      </c>
      <c r="C55" s="12" t="s">
        <v>131</v>
      </c>
      <c r="D55" s="23">
        <v>0.61333333333333329</v>
      </c>
      <c r="E55" s="14" t="str">
        <f t="shared" si="0"/>
        <v>Y</v>
      </c>
      <c r="F55" s="15">
        <v>0.64</v>
      </c>
      <c r="G55" s="14" t="str">
        <f t="shared" si="1"/>
        <v>Y</v>
      </c>
      <c r="H55" s="15">
        <v>0.64666666666666661</v>
      </c>
      <c r="I55" s="14" t="str">
        <f t="shared" si="8"/>
        <v>Y</v>
      </c>
      <c r="J55" s="15">
        <v>0.66</v>
      </c>
      <c r="K55" s="14" t="str">
        <f t="shared" si="2"/>
        <v>Y</v>
      </c>
      <c r="L55" s="15">
        <v>0.56999999999999995</v>
      </c>
      <c r="M55" s="14" t="str">
        <f t="shared" si="3"/>
        <v>Y</v>
      </c>
      <c r="N55" s="15">
        <v>0.62</v>
      </c>
      <c r="O55" s="14" t="str">
        <f t="shared" si="4"/>
        <v>Y</v>
      </c>
      <c r="P55" s="15">
        <v>0.64666666666666661</v>
      </c>
      <c r="Q55" s="14" t="str">
        <f t="shared" si="5"/>
        <v>Y</v>
      </c>
      <c r="R55" s="15">
        <v>0.61</v>
      </c>
      <c r="S55" s="14" t="str">
        <f t="shared" si="6"/>
        <v>Y</v>
      </c>
      <c r="T55" s="15">
        <v>0.6</v>
      </c>
      <c r="U55" s="14" t="str">
        <f t="shared" si="7"/>
        <v>Y</v>
      </c>
    </row>
    <row r="56" spans="1:21" ht="15.75" customHeight="1" x14ac:dyDescent="0.25">
      <c r="A56" s="14">
        <v>50</v>
      </c>
      <c r="B56" s="12">
        <v>1850</v>
      </c>
      <c r="C56" s="12" t="s">
        <v>132</v>
      </c>
      <c r="D56" s="23">
        <v>0.56000000000000005</v>
      </c>
      <c r="E56" s="14" t="str">
        <f t="shared" si="0"/>
        <v>Y</v>
      </c>
      <c r="F56" s="15">
        <v>0.78666666666666663</v>
      </c>
      <c r="G56" s="14" t="str">
        <f t="shared" si="1"/>
        <v>Y</v>
      </c>
      <c r="H56" s="15">
        <v>0.61333333333333329</v>
      </c>
      <c r="I56" s="14" t="str">
        <f t="shared" si="8"/>
        <v>Y</v>
      </c>
      <c r="J56" s="15">
        <v>0.78</v>
      </c>
      <c r="K56" s="14" t="str">
        <f t="shared" si="2"/>
        <v>Y</v>
      </c>
      <c r="L56" s="15">
        <v>0.64</v>
      </c>
      <c r="M56" s="14" t="str">
        <f t="shared" si="3"/>
        <v>Y</v>
      </c>
      <c r="N56" s="15">
        <v>0.62</v>
      </c>
      <c r="O56" s="14" t="str">
        <f t="shared" si="4"/>
        <v>Y</v>
      </c>
      <c r="P56" s="15">
        <v>0.7</v>
      </c>
      <c r="Q56" s="14" t="str">
        <f t="shared" si="5"/>
        <v>Y</v>
      </c>
      <c r="R56" s="15">
        <v>0.7</v>
      </c>
      <c r="S56" s="14" t="str">
        <f t="shared" si="6"/>
        <v>Y</v>
      </c>
      <c r="T56" s="15">
        <v>0.7</v>
      </c>
      <c r="U56" s="14" t="str">
        <f t="shared" si="7"/>
        <v>Y</v>
      </c>
    </row>
    <row r="57" spans="1:21" ht="15.75" customHeight="1" x14ac:dyDescent="0.25">
      <c r="A57" s="14">
        <v>51</v>
      </c>
      <c r="B57" s="12">
        <v>1851</v>
      </c>
      <c r="C57" s="12" t="s">
        <v>133</v>
      </c>
      <c r="D57" s="23">
        <v>0.61333333333333329</v>
      </c>
      <c r="E57" s="14" t="str">
        <f t="shared" si="0"/>
        <v>Y</v>
      </c>
      <c r="F57" s="15">
        <v>0.74</v>
      </c>
      <c r="G57" s="14" t="str">
        <f t="shared" si="1"/>
        <v>Y</v>
      </c>
      <c r="H57" s="15">
        <v>0.58666666666666667</v>
      </c>
      <c r="I57" s="14" t="str">
        <f t="shared" si="8"/>
        <v>Y</v>
      </c>
      <c r="J57" s="15">
        <v>0.61</v>
      </c>
      <c r="K57" s="14" t="str">
        <f t="shared" si="2"/>
        <v>Y</v>
      </c>
      <c r="L57" s="15">
        <v>0.56000000000000005</v>
      </c>
      <c r="M57" s="14" t="str">
        <f t="shared" si="3"/>
        <v>Y</v>
      </c>
      <c r="N57" s="15">
        <v>0.66</v>
      </c>
      <c r="O57" s="14" t="str">
        <f t="shared" si="4"/>
        <v>Y</v>
      </c>
      <c r="P57" s="15">
        <v>0.74</v>
      </c>
      <c r="Q57" s="14" t="str">
        <f t="shared" si="5"/>
        <v>Y</v>
      </c>
      <c r="R57" s="15">
        <v>0.69</v>
      </c>
      <c r="S57" s="14" t="str">
        <f t="shared" si="6"/>
        <v>Y</v>
      </c>
      <c r="T57" s="15">
        <v>0.7</v>
      </c>
      <c r="U57" s="14" t="str">
        <f t="shared" si="7"/>
        <v>Y</v>
      </c>
    </row>
    <row r="58" spans="1:21" ht="15.75" customHeight="1" x14ac:dyDescent="0.25">
      <c r="A58" s="14">
        <v>52</v>
      </c>
      <c r="B58" s="12">
        <v>1852</v>
      </c>
      <c r="C58" s="12" t="s">
        <v>134</v>
      </c>
      <c r="D58" s="23">
        <v>0.56000000000000005</v>
      </c>
      <c r="E58" s="14" t="str">
        <f t="shared" si="0"/>
        <v>Y</v>
      </c>
      <c r="F58" s="15">
        <v>0.76666666666666672</v>
      </c>
      <c r="G58" s="14" t="str">
        <f t="shared" si="1"/>
        <v>Y</v>
      </c>
      <c r="H58" s="15">
        <v>0.57999999999999996</v>
      </c>
      <c r="I58" s="14" t="str">
        <f t="shared" si="8"/>
        <v>Y</v>
      </c>
      <c r="J58" s="15">
        <v>0.76</v>
      </c>
      <c r="K58" s="14" t="str">
        <f t="shared" si="2"/>
        <v>Y</v>
      </c>
      <c r="L58" s="15">
        <v>0.61</v>
      </c>
      <c r="M58" s="14" t="str">
        <f t="shared" si="3"/>
        <v>Y</v>
      </c>
      <c r="N58" s="15">
        <v>0.66</v>
      </c>
      <c r="O58" s="14" t="str">
        <f t="shared" si="4"/>
        <v>Y</v>
      </c>
      <c r="P58" s="15">
        <v>0.61333333333333329</v>
      </c>
      <c r="Q58" s="14" t="str">
        <f t="shared" si="5"/>
        <v>Y</v>
      </c>
      <c r="R58" s="15">
        <v>0.64</v>
      </c>
      <c r="S58" s="14" t="str">
        <f t="shared" si="6"/>
        <v>Y</v>
      </c>
      <c r="T58" s="15">
        <v>0.6</v>
      </c>
      <c r="U58" s="14" t="str">
        <f t="shared" si="7"/>
        <v>Y</v>
      </c>
    </row>
    <row r="59" spans="1:21" ht="15.75" customHeight="1" x14ac:dyDescent="0.25">
      <c r="A59" s="14">
        <v>53</v>
      </c>
      <c r="B59" s="12">
        <v>1853</v>
      </c>
      <c r="C59" s="12" t="s">
        <v>135</v>
      </c>
      <c r="D59" s="23">
        <v>0.6</v>
      </c>
      <c r="E59" s="14" t="str">
        <f t="shared" si="0"/>
        <v>Y</v>
      </c>
      <c r="F59" s="15">
        <v>0.66666666666666663</v>
      </c>
      <c r="G59" s="14" t="str">
        <f t="shared" si="1"/>
        <v>Y</v>
      </c>
      <c r="H59" s="15">
        <v>0.62666666666666671</v>
      </c>
      <c r="I59" s="14" t="str">
        <f t="shared" si="8"/>
        <v>Y</v>
      </c>
      <c r="J59" s="15">
        <v>0.82</v>
      </c>
      <c r="K59" s="14" t="str">
        <f t="shared" si="2"/>
        <v>Y</v>
      </c>
      <c r="L59" s="15">
        <v>0.65</v>
      </c>
      <c r="M59" s="14" t="str">
        <f t="shared" si="3"/>
        <v>Y</v>
      </c>
      <c r="N59" s="15">
        <v>0.6</v>
      </c>
      <c r="O59" s="14" t="str">
        <f t="shared" si="4"/>
        <v>Y</v>
      </c>
      <c r="P59" s="15">
        <v>0.65333333333333332</v>
      </c>
      <c r="Q59" s="14" t="str">
        <f t="shared" si="5"/>
        <v>Y</v>
      </c>
      <c r="R59" s="15">
        <v>0.62</v>
      </c>
      <c r="S59" s="14" t="str">
        <f t="shared" si="6"/>
        <v>Y</v>
      </c>
      <c r="T59" s="15">
        <v>0.64</v>
      </c>
      <c r="U59" s="14" t="str">
        <f t="shared" si="7"/>
        <v>Y</v>
      </c>
    </row>
    <row r="60" spans="1:21" ht="15.75" customHeight="1" x14ac:dyDescent="0.25">
      <c r="A60" s="14">
        <v>54</v>
      </c>
      <c r="B60" s="12">
        <v>1854</v>
      </c>
      <c r="C60" s="12" t="s">
        <v>136</v>
      </c>
      <c r="D60" s="23">
        <v>0.57333333333333336</v>
      </c>
      <c r="E60" s="14" t="str">
        <f t="shared" si="0"/>
        <v>Y</v>
      </c>
      <c r="F60" s="15">
        <v>0.65333333333333332</v>
      </c>
      <c r="G60" s="14" t="str">
        <f t="shared" si="1"/>
        <v>Y</v>
      </c>
      <c r="H60" s="15">
        <v>0.54666666666666663</v>
      </c>
      <c r="I60" s="14" t="str">
        <f t="shared" si="8"/>
        <v>N</v>
      </c>
      <c r="J60" s="15">
        <v>0.57999999999999996</v>
      </c>
      <c r="K60" s="14" t="str">
        <f t="shared" si="2"/>
        <v>Y</v>
      </c>
      <c r="L60" s="15">
        <v>0.61</v>
      </c>
      <c r="M60" s="14" t="str">
        <f t="shared" si="3"/>
        <v>Y</v>
      </c>
      <c r="N60" s="15">
        <v>0.76</v>
      </c>
      <c r="O60" s="14" t="str">
        <f t="shared" si="4"/>
        <v>Y</v>
      </c>
      <c r="P60" s="15">
        <v>0.64</v>
      </c>
      <c r="Q60" s="14" t="str">
        <f t="shared" si="5"/>
        <v>Y</v>
      </c>
      <c r="R60" s="15">
        <v>0.61</v>
      </c>
      <c r="S60" s="14" t="str">
        <f t="shared" si="6"/>
        <v>Y</v>
      </c>
      <c r="T60" s="15">
        <v>0.66</v>
      </c>
      <c r="U60" s="14" t="str">
        <f t="shared" si="7"/>
        <v>Y</v>
      </c>
    </row>
    <row r="61" spans="1:21" ht="15.75" customHeight="1" x14ac:dyDescent="0.25">
      <c r="A61" s="14">
        <v>55</v>
      </c>
      <c r="B61" s="12">
        <v>1855</v>
      </c>
      <c r="C61" s="12" t="s">
        <v>137</v>
      </c>
      <c r="D61" s="23">
        <v>0.52666666666666662</v>
      </c>
      <c r="E61" s="14" t="str">
        <f t="shared" si="0"/>
        <v>N</v>
      </c>
      <c r="F61" s="15">
        <v>0.6333333333333333</v>
      </c>
      <c r="G61" s="14" t="str">
        <f t="shared" si="1"/>
        <v>Y</v>
      </c>
      <c r="H61" s="15">
        <v>0.47333333333333333</v>
      </c>
      <c r="I61" s="14" t="str">
        <f t="shared" si="8"/>
        <v>N</v>
      </c>
      <c r="J61" s="15">
        <v>0.61</v>
      </c>
      <c r="K61" s="14" t="str">
        <f t="shared" si="2"/>
        <v>Y</v>
      </c>
      <c r="L61" s="15">
        <v>0.59</v>
      </c>
      <c r="M61" s="14" t="str">
        <f t="shared" si="3"/>
        <v>Y</v>
      </c>
      <c r="N61" s="15">
        <v>0.66</v>
      </c>
      <c r="O61" s="14" t="str">
        <f t="shared" si="4"/>
        <v>Y</v>
      </c>
      <c r="P61" s="15">
        <v>0.52</v>
      </c>
      <c r="Q61" s="14" t="str">
        <f t="shared" si="5"/>
        <v>N</v>
      </c>
      <c r="R61" s="15">
        <v>0.56999999999999995</v>
      </c>
      <c r="S61" s="14" t="str">
        <f t="shared" si="6"/>
        <v>Y</v>
      </c>
      <c r="T61" s="15">
        <v>0.66</v>
      </c>
      <c r="U61" s="14" t="str">
        <f t="shared" si="7"/>
        <v>Y</v>
      </c>
    </row>
    <row r="62" spans="1:21" ht="15.75" customHeight="1" x14ac:dyDescent="0.25">
      <c r="A62" s="14">
        <v>56</v>
      </c>
      <c r="B62" s="12">
        <v>1856</v>
      </c>
      <c r="C62" s="12" t="s">
        <v>138</v>
      </c>
      <c r="D62" s="23">
        <v>0.57333333333333336</v>
      </c>
      <c r="E62" s="14" t="str">
        <f t="shared" si="0"/>
        <v>Y</v>
      </c>
      <c r="F62" s="15">
        <v>0.66</v>
      </c>
      <c r="G62" s="14" t="str">
        <f t="shared" si="1"/>
        <v>Y</v>
      </c>
      <c r="H62" s="15">
        <v>0.56000000000000005</v>
      </c>
      <c r="I62" s="14" t="str">
        <f t="shared" si="8"/>
        <v>Y</v>
      </c>
      <c r="J62" s="15">
        <v>0.48</v>
      </c>
      <c r="K62" s="14" t="str">
        <f t="shared" si="2"/>
        <v>N</v>
      </c>
      <c r="L62" s="15">
        <v>0.56000000000000005</v>
      </c>
      <c r="M62" s="14" t="str">
        <f t="shared" si="3"/>
        <v>Y</v>
      </c>
      <c r="N62" s="15">
        <v>0.66</v>
      </c>
      <c r="O62" s="14" t="str">
        <f t="shared" si="4"/>
        <v>Y</v>
      </c>
      <c r="P62" s="15">
        <v>0.6333333333333333</v>
      </c>
      <c r="Q62" s="14" t="str">
        <f t="shared" si="5"/>
        <v>Y</v>
      </c>
      <c r="R62" s="15">
        <v>0.59</v>
      </c>
      <c r="S62" s="14" t="str">
        <f t="shared" si="6"/>
        <v>Y</v>
      </c>
      <c r="T62" s="15">
        <v>0.7</v>
      </c>
      <c r="U62" s="14" t="str">
        <f t="shared" si="7"/>
        <v>Y</v>
      </c>
    </row>
    <row r="63" spans="1:21" ht="15.75" customHeight="1" x14ac:dyDescent="0.25">
      <c r="A63" s="14">
        <v>57</v>
      </c>
      <c r="B63" s="12">
        <v>1857</v>
      </c>
      <c r="C63" s="12" t="s">
        <v>139</v>
      </c>
      <c r="D63" s="23">
        <v>0.56000000000000005</v>
      </c>
      <c r="E63" s="14" t="str">
        <f t="shared" si="0"/>
        <v>Y</v>
      </c>
      <c r="F63" s="15">
        <v>0.66666666666666663</v>
      </c>
      <c r="G63" s="14" t="str">
        <f t="shared" si="1"/>
        <v>Y</v>
      </c>
      <c r="H63" s="15">
        <v>0.54</v>
      </c>
      <c r="I63" s="14" t="str">
        <f t="shared" si="8"/>
        <v>N</v>
      </c>
      <c r="J63" s="15">
        <v>0.66</v>
      </c>
      <c r="K63" s="14" t="str">
        <f t="shared" si="2"/>
        <v>Y</v>
      </c>
      <c r="L63" s="15">
        <v>0.51</v>
      </c>
      <c r="M63" s="14" t="str">
        <f t="shared" si="3"/>
        <v>N</v>
      </c>
      <c r="N63" s="15">
        <v>0.66</v>
      </c>
      <c r="O63" s="14" t="str">
        <f t="shared" si="4"/>
        <v>Y</v>
      </c>
      <c r="P63" s="15">
        <v>0.65333333333333332</v>
      </c>
      <c r="Q63" s="14" t="str">
        <f t="shared" si="5"/>
        <v>Y</v>
      </c>
      <c r="R63" s="15">
        <v>0.56000000000000005</v>
      </c>
      <c r="S63" s="14" t="str">
        <f t="shared" si="6"/>
        <v>Y</v>
      </c>
      <c r="T63" s="15">
        <v>0.57999999999999996</v>
      </c>
      <c r="U63" s="14" t="str">
        <f t="shared" si="7"/>
        <v>Y</v>
      </c>
    </row>
    <row r="64" spans="1:21" ht="15.75" customHeight="1" x14ac:dyDescent="0.25">
      <c r="A64" s="14">
        <v>58</v>
      </c>
      <c r="B64" s="12">
        <v>1858</v>
      </c>
      <c r="C64" s="12" t="s">
        <v>140</v>
      </c>
      <c r="D64" s="23">
        <v>0.56000000000000005</v>
      </c>
      <c r="E64" s="14" t="str">
        <f t="shared" si="0"/>
        <v>Y</v>
      </c>
      <c r="F64" s="15">
        <v>0.72</v>
      </c>
      <c r="G64" s="14" t="str">
        <f t="shared" si="1"/>
        <v>Y</v>
      </c>
      <c r="H64" s="15">
        <v>0.6</v>
      </c>
      <c r="I64" s="14" t="str">
        <f t="shared" si="8"/>
        <v>Y</v>
      </c>
      <c r="J64" s="15">
        <v>0.77</v>
      </c>
      <c r="K64" s="14" t="str">
        <f t="shared" si="2"/>
        <v>Y</v>
      </c>
      <c r="L64" s="15">
        <v>0.63</v>
      </c>
      <c r="M64" s="14" t="str">
        <f t="shared" si="3"/>
        <v>Y</v>
      </c>
      <c r="N64" s="15">
        <v>0.66</v>
      </c>
      <c r="O64" s="14" t="str">
        <f t="shared" si="4"/>
        <v>Y</v>
      </c>
      <c r="P64" s="15">
        <v>0.58666666666666667</v>
      </c>
      <c r="Q64" s="14" t="str">
        <f t="shared" si="5"/>
        <v>Y</v>
      </c>
      <c r="R64" s="15">
        <v>0.62</v>
      </c>
      <c r="S64" s="14" t="str">
        <f t="shared" si="6"/>
        <v>Y</v>
      </c>
      <c r="T64" s="15">
        <v>0.66</v>
      </c>
      <c r="U64" s="14" t="str">
        <f t="shared" si="7"/>
        <v>Y</v>
      </c>
    </row>
    <row r="65" spans="1:21" ht="15.75" customHeight="1" x14ac:dyDescent="0.25">
      <c r="A65" s="14">
        <v>59</v>
      </c>
      <c r="B65" s="12">
        <v>1859</v>
      </c>
      <c r="C65" s="12" t="s">
        <v>141</v>
      </c>
      <c r="D65" s="23">
        <v>0.55333333333333334</v>
      </c>
      <c r="E65" s="14" t="str">
        <f t="shared" si="0"/>
        <v>Y</v>
      </c>
      <c r="F65" s="15">
        <v>0.66666666666666663</v>
      </c>
      <c r="G65" s="14" t="str">
        <f t="shared" si="1"/>
        <v>Y</v>
      </c>
      <c r="H65" s="15">
        <v>0.56000000000000005</v>
      </c>
      <c r="I65" s="14" t="str">
        <f t="shared" si="8"/>
        <v>Y</v>
      </c>
      <c r="J65" s="15">
        <v>0.52</v>
      </c>
      <c r="K65" s="14" t="str">
        <f t="shared" si="2"/>
        <v>N</v>
      </c>
      <c r="L65" s="15">
        <v>0.57999999999999996</v>
      </c>
      <c r="M65" s="14" t="str">
        <f t="shared" si="3"/>
        <v>Y</v>
      </c>
      <c r="N65" s="15">
        <v>0.7</v>
      </c>
      <c r="O65" s="14" t="str">
        <f t="shared" si="4"/>
        <v>Y</v>
      </c>
      <c r="P65" s="15">
        <v>0.70666666666666667</v>
      </c>
      <c r="Q65" s="14" t="str">
        <f t="shared" si="5"/>
        <v>Y</v>
      </c>
      <c r="R65" s="15">
        <v>0.59</v>
      </c>
      <c r="S65" s="14" t="str">
        <f t="shared" si="6"/>
        <v>Y</v>
      </c>
      <c r="T65" s="15">
        <v>0.66</v>
      </c>
      <c r="U65" s="14" t="str">
        <f t="shared" si="7"/>
        <v>Y</v>
      </c>
    </row>
    <row r="66" spans="1:21" ht="15.75" customHeight="1" x14ac:dyDescent="0.25">
      <c r="A66" s="14">
        <v>60</v>
      </c>
      <c r="B66" s="12">
        <v>1860</v>
      </c>
      <c r="C66" s="12" t="s">
        <v>142</v>
      </c>
      <c r="D66" s="23">
        <v>0.57333333333333336</v>
      </c>
      <c r="E66" s="14" t="str">
        <f t="shared" si="0"/>
        <v>Y</v>
      </c>
      <c r="F66" s="15">
        <v>0.69333333333333336</v>
      </c>
      <c r="G66" s="14" t="str">
        <f t="shared" si="1"/>
        <v>Y</v>
      </c>
      <c r="H66" s="15">
        <v>0.54666666666666663</v>
      </c>
      <c r="I66" s="14" t="str">
        <f t="shared" si="8"/>
        <v>N</v>
      </c>
      <c r="J66" s="15">
        <v>0.36</v>
      </c>
      <c r="K66" s="14" t="str">
        <f t="shared" si="2"/>
        <v>N</v>
      </c>
      <c r="L66" s="15">
        <v>0.52</v>
      </c>
      <c r="M66" s="14" t="str">
        <f t="shared" si="3"/>
        <v>N</v>
      </c>
      <c r="N66" s="15">
        <v>0.66</v>
      </c>
      <c r="O66" s="14" t="str">
        <f t="shared" si="4"/>
        <v>Y</v>
      </c>
      <c r="P66" s="15">
        <v>0.57999999999999996</v>
      </c>
      <c r="Q66" s="14" t="str">
        <f t="shared" si="5"/>
        <v>Y</v>
      </c>
      <c r="R66" s="15">
        <v>0.53</v>
      </c>
      <c r="S66" s="14" t="str">
        <f t="shared" si="6"/>
        <v>N</v>
      </c>
      <c r="T66" s="15">
        <v>0.56000000000000005</v>
      </c>
      <c r="U66" s="14" t="str">
        <f t="shared" si="7"/>
        <v>Y</v>
      </c>
    </row>
    <row r="67" spans="1:21" ht="15.75" customHeight="1" x14ac:dyDescent="0.25">
      <c r="A67" s="14">
        <v>61</v>
      </c>
      <c r="B67" s="12">
        <v>1861</v>
      </c>
      <c r="C67" s="12" t="s">
        <v>143</v>
      </c>
      <c r="D67" s="23">
        <v>0</v>
      </c>
      <c r="E67" s="14" t="str">
        <f t="shared" si="0"/>
        <v>N</v>
      </c>
      <c r="F67" s="15">
        <v>0.2</v>
      </c>
      <c r="G67" s="14" t="str">
        <f t="shared" si="1"/>
        <v>N</v>
      </c>
      <c r="H67" s="15">
        <v>0.06</v>
      </c>
      <c r="I67" s="14" t="str">
        <f t="shared" si="8"/>
        <v>N</v>
      </c>
      <c r="J67" s="15">
        <v>0</v>
      </c>
      <c r="K67" s="14" t="str">
        <f t="shared" si="2"/>
        <v>N</v>
      </c>
      <c r="L67" s="15">
        <v>0.28000000000000003</v>
      </c>
      <c r="M67" s="14" t="str">
        <f t="shared" si="3"/>
        <v>N</v>
      </c>
      <c r="N67" s="15">
        <v>0.66</v>
      </c>
      <c r="O67" s="14" t="str">
        <f t="shared" si="4"/>
        <v>Y</v>
      </c>
      <c r="P67" s="15">
        <v>0.38</v>
      </c>
      <c r="Q67" s="14" t="str">
        <f t="shared" si="5"/>
        <v>N</v>
      </c>
      <c r="R67" s="15">
        <v>0.43</v>
      </c>
      <c r="S67" s="14" t="str">
        <f t="shared" si="6"/>
        <v>N</v>
      </c>
      <c r="T67" s="15">
        <v>0.66</v>
      </c>
      <c r="U67" s="14" t="str">
        <f t="shared" si="7"/>
        <v>Y</v>
      </c>
    </row>
    <row r="68" spans="1:21" ht="15.75" customHeight="1" x14ac:dyDescent="0.25">
      <c r="A68" s="14">
        <v>62</v>
      </c>
      <c r="B68" s="12">
        <v>1862</v>
      </c>
      <c r="C68" s="12" t="s">
        <v>144</v>
      </c>
      <c r="D68" s="23">
        <v>0.57333333333333336</v>
      </c>
      <c r="E68" s="14" t="str">
        <f t="shared" si="0"/>
        <v>Y</v>
      </c>
      <c r="F68" s="15">
        <v>0.69333333333333336</v>
      </c>
      <c r="G68" s="14" t="str">
        <f t="shared" si="1"/>
        <v>Y</v>
      </c>
      <c r="H68" s="15">
        <v>0.6</v>
      </c>
      <c r="I68" s="14" t="str">
        <f t="shared" si="8"/>
        <v>Y</v>
      </c>
      <c r="J68" s="15">
        <v>0.47</v>
      </c>
      <c r="K68" s="14" t="str">
        <f t="shared" si="2"/>
        <v>N</v>
      </c>
      <c r="L68" s="15">
        <v>0.57999999999999996</v>
      </c>
      <c r="M68" s="14" t="str">
        <f t="shared" si="3"/>
        <v>Y</v>
      </c>
      <c r="N68" s="15">
        <v>0.66</v>
      </c>
      <c r="O68" s="14" t="str">
        <f t="shared" si="4"/>
        <v>Y</v>
      </c>
      <c r="P68" s="15">
        <v>0.64666666666666661</v>
      </c>
      <c r="Q68" s="14" t="str">
        <f t="shared" si="5"/>
        <v>Y</v>
      </c>
      <c r="R68" s="15">
        <v>0.67</v>
      </c>
      <c r="S68" s="14" t="str">
        <f t="shared" si="6"/>
        <v>Y</v>
      </c>
      <c r="T68" s="15">
        <v>0.54</v>
      </c>
      <c r="U68" s="14" t="str">
        <f t="shared" si="7"/>
        <v>N</v>
      </c>
    </row>
    <row r="69" spans="1:21" ht="15.75" customHeight="1" x14ac:dyDescent="0.25">
      <c r="A69" s="14">
        <v>63</v>
      </c>
      <c r="B69" s="12">
        <v>1863</v>
      </c>
      <c r="C69" s="12" t="s">
        <v>145</v>
      </c>
      <c r="D69" s="23">
        <v>0.62666666666666671</v>
      </c>
      <c r="E69" s="14" t="str">
        <f t="shared" si="0"/>
        <v>Y</v>
      </c>
      <c r="F69" s="15">
        <v>0.6333333333333333</v>
      </c>
      <c r="G69" s="14" t="str">
        <f t="shared" si="1"/>
        <v>Y</v>
      </c>
      <c r="H69" s="15">
        <v>0.52666666666666662</v>
      </c>
      <c r="I69" s="14" t="str">
        <f t="shared" si="8"/>
        <v>N</v>
      </c>
      <c r="J69" s="15">
        <v>0.57999999999999996</v>
      </c>
      <c r="K69" s="14" t="str">
        <f t="shared" si="2"/>
        <v>Y</v>
      </c>
      <c r="L69" s="15">
        <v>0.68</v>
      </c>
      <c r="M69" s="14" t="str">
        <f t="shared" si="3"/>
        <v>Y</v>
      </c>
      <c r="N69" s="15">
        <v>0.76</v>
      </c>
      <c r="O69" s="14" t="str">
        <f t="shared" si="4"/>
        <v>Y</v>
      </c>
      <c r="P69" s="15">
        <v>0.53333333333333333</v>
      </c>
      <c r="Q69" s="14" t="str">
        <f t="shared" si="5"/>
        <v>N</v>
      </c>
      <c r="R69" s="15">
        <v>0.61</v>
      </c>
      <c r="S69" s="14" t="str">
        <f t="shared" si="6"/>
        <v>Y</v>
      </c>
      <c r="T69" s="15">
        <v>0.7</v>
      </c>
      <c r="U69" s="14" t="str">
        <f t="shared" si="7"/>
        <v>Y</v>
      </c>
    </row>
    <row r="70" spans="1:21" ht="15.75" customHeight="1" x14ac:dyDescent="0.25">
      <c r="A70" s="14">
        <v>64</v>
      </c>
      <c r="B70" s="12">
        <v>1864</v>
      </c>
      <c r="C70" s="12" t="s">
        <v>146</v>
      </c>
      <c r="D70" s="23">
        <v>0.58666666666666667</v>
      </c>
      <c r="E70" s="14" t="str">
        <f t="shared" si="0"/>
        <v>Y</v>
      </c>
      <c r="F70" s="15">
        <v>0.55333333333333334</v>
      </c>
      <c r="G70" s="14" t="str">
        <f t="shared" si="1"/>
        <v>Y</v>
      </c>
      <c r="H70" s="15">
        <v>0.6333333333333333</v>
      </c>
      <c r="I70" s="14" t="str">
        <f t="shared" si="8"/>
        <v>Y</v>
      </c>
      <c r="J70" s="15">
        <v>0.57999999999999996</v>
      </c>
      <c r="K70" s="14" t="str">
        <f t="shared" si="2"/>
        <v>Y</v>
      </c>
      <c r="L70" s="15">
        <v>0.73</v>
      </c>
      <c r="M70" s="14" t="str">
        <f t="shared" si="3"/>
        <v>Y</v>
      </c>
      <c r="N70" s="15">
        <v>0.66</v>
      </c>
      <c r="O70" s="14" t="str">
        <f t="shared" si="4"/>
        <v>Y</v>
      </c>
      <c r="P70" s="15">
        <v>0.67333333333333334</v>
      </c>
      <c r="Q70" s="14" t="str">
        <f t="shared" si="5"/>
        <v>Y</v>
      </c>
      <c r="R70" s="15">
        <v>0.56000000000000005</v>
      </c>
      <c r="S70" s="14" t="str">
        <f t="shared" si="6"/>
        <v>Y</v>
      </c>
      <c r="T70" s="15">
        <v>0.56000000000000005</v>
      </c>
      <c r="U70" s="14" t="str">
        <f t="shared" si="7"/>
        <v>Y</v>
      </c>
    </row>
    <row r="71" spans="1:21" ht="15.75" customHeight="1" x14ac:dyDescent="0.25">
      <c r="A71" s="14">
        <v>65</v>
      </c>
      <c r="B71" s="12">
        <v>1865</v>
      </c>
      <c r="C71" s="12" t="s">
        <v>147</v>
      </c>
      <c r="D71" s="23">
        <v>0.52666666666666662</v>
      </c>
      <c r="E71" s="14" t="str">
        <f t="shared" ref="E71:E86" si="9">IF(D71&gt;=55%,"Y","N")</f>
        <v>N</v>
      </c>
      <c r="F71" s="15">
        <v>0.6</v>
      </c>
      <c r="G71" s="14" t="str">
        <f t="shared" ref="G71:G86" si="10">IF(F71&gt;=55%,"Y","N")</f>
        <v>Y</v>
      </c>
      <c r="H71" s="15">
        <v>0.50666666666666671</v>
      </c>
      <c r="I71" s="14" t="str">
        <f t="shared" si="8"/>
        <v>N</v>
      </c>
      <c r="J71" s="15">
        <v>0.49</v>
      </c>
      <c r="K71" s="14" t="str">
        <f t="shared" ref="K71:K86" si="11">IF(J71&gt;=55%,"Y","N")</f>
        <v>N</v>
      </c>
      <c r="L71" s="15">
        <v>0.64</v>
      </c>
      <c r="M71" s="14" t="str">
        <f t="shared" ref="M71:M86" si="12">IF(L71&gt;=55%,"Y","N")</f>
        <v>Y</v>
      </c>
      <c r="N71" s="15">
        <v>0.66</v>
      </c>
      <c r="O71" s="14" t="str">
        <f t="shared" ref="O71:O86" si="13">IF(N71&gt;=55%,"Y","N")</f>
        <v>Y</v>
      </c>
      <c r="P71" s="15">
        <v>0.6333333333333333</v>
      </c>
      <c r="Q71" s="14" t="str">
        <f t="shared" ref="Q71:Q86" si="14">IF(P71&gt;=55%,"Y","N")</f>
        <v>Y</v>
      </c>
      <c r="R71" s="15">
        <v>0.62</v>
      </c>
      <c r="S71" s="14" t="str">
        <f t="shared" ref="S71:S86" si="15">IF(R71&gt;=55%,"Y","N")</f>
        <v>Y</v>
      </c>
      <c r="T71" s="15">
        <v>0.68</v>
      </c>
      <c r="U71" s="14" t="str">
        <f t="shared" ref="U71:U86" si="16">IF(T71&gt;=55%,"Y","N")</f>
        <v>Y</v>
      </c>
    </row>
    <row r="72" spans="1:21" ht="15.75" customHeight="1" x14ac:dyDescent="0.25">
      <c r="A72" s="14">
        <v>66</v>
      </c>
      <c r="B72" s="12">
        <v>1866</v>
      </c>
      <c r="C72" s="12" t="s">
        <v>148</v>
      </c>
      <c r="D72" s="23">
        <v>0.58666666666666667</v>
      </c>
      <c r="E72" s="14" t="str">
        <f t="shared" si="9"/>
        <v>Y</v>
      </c>
      <c r="F72" s="15">
        <v>0.73333333333333328</v>
      </c>
      <c r="G72" s="14" t="str">
        <f t="shared" si="10"/>
        <v>Y</v>
      </c>
      <c r="H72" s="15">
        <v>0.70666666666666667</v>
      </c>
      <c r="I72" s="14" t="str">
        <f t="shared" ref="I72:I86" si="17">IF(H72&gt;=55%,"Y","N")</f>
        <v>Y</v>
      </c>
      <c r="J72" s="15">
        <v>0.74</v>
      </c>
      <c r="K72" s="14" t="str">
        <f t="shared" si="11"/>
        <v>Y</v>
      </c>
      <c r="L72" s="15">
        <v>0.57999999999999996</v>
      </c>
      <c r="M72" s="14" t="str">
        <f t="shared" si="12"/>
        <v>Y</v>
      </c>
      <c r="N72" s="15">
        <v>0.66</v>
      </c>
      <c r="O72" s="14" t="str">
        <f t="shared" si="13"/>
        <v>Y</v>
      </c>
      <c r="P72" s="15">
        <v>0.64</v>
      </c>
      <c r="Q72" s="14" t="str">
        <f t="shared" si="14"/>
        <v>Y</v>
      </c>
      <c r="R72" s="15">
        <v>0.68</v>
      </c>
      <c r="S72" s="14" t="str">
        <f t="shared" si="15"/>
        <v>Y</v>
      </c>
      <c r="T72" s="15">
        <v>0.57999999999999996</v>
      </c>
      <c r="U72" s="14" t="str">
        <f t="shared" si="16"/>
        <v>Y</v>
      </c>
    </row>
    <row r="73" spans="1:21" ht="15.75" customHeight="1" x14ac:dyDescent="0.25">
      <c r="A73" s="14">
        <v>67</v>
      </c>
      <c r="B73" s="12">
        <v>1867</v>
      </c>
      <c r="C73" s="12" t="s">
        <v>149</v>
      </c>
      <c r="D73" s="23">
        <v>0.55333333333333334</v>
      </c>
      <c r="E73" s="14" t="str">
        <f t="shared" si="9"/>
        <v>Y</v>
      </c>
      <c r="F73" s="15">
        <v>0.66666666666666663</v>
      </c>
      <c r="G73" s="14" t="str">
        <f t="shared" si="10"/>
        <v>Y</v>
      </c>
      <c r="H73" s="15">
        <v>0.56666666666666665</v>
      </c>
      <c r="I73" s="14" t="str">
        <f t="shared" si="17"/>
        <v>Y</v>
      </c>
      <c r="J73" s="15">
        <v>0.56000000000000005</v>
      </c>
      <c r="K73" s="14" t="str">
        <f t="shared" si="11"/>
        <v>Y</v>
      </c>
      <c r="L73" s="15">
        <v>0.56999999999999995</v>
      </c>
      <c r="M73" s="14" t="str">
        <f t="shared" si="12"/>
        <v>Y</v>
      </c>
      <c r="N73" s="15">
        <v>0.66</v>
      </c>
      <c r="O73" s="14" t="str">
        <f t="shared" si="13"/>
        <v>Y</v>
      </c>
      <c r="P73" s="15">
        <v>0.64666666666666661</v>
      </c>
      <c r="Q73" s="14" t="str">
        <f t="shared" si="14"/>
        <v>Y</v>
      </c>
      <c r="R73" s="15">
        <v>0.68</v>
      </c>
      <c r="S73" s="14" t="str">
        <f t="shared" si="15"/>
        <v>Y</v>
      </c>
      <c r="T73" s="15">
        <v>0.66</v>
      </c>
      <c r="U73" s="14" t="str">
        <f t="shared" si="16"/>
        <v>Y</v>
      </c>
    </row>
    <row r="74" spans="1:21" ht="15.75" customHeight="1" x14ac:dyDescent="0.25">
      <c r="A74" s="14">
        <v>68</v>
      </c>
      <c r="B74" s="12">
        <v>1868</v>
      </c>
      <c r="C74" s="12" t="s">
        <v>150</v>
      </c>
      <c r="D74" s="23">
        <v>0.61333333333333329</v>
      </c>
      <c r="E74" s="14" t="str">
        <f t="shared" si="9"/>
        <v>Y</v>
      </c>
      <c r="F74" s="15">
        <v>0.76666666666666672</v>
      </c>
      <c r="G74" s="14" t="str">
        <f t="shared" si="10"/>
        <v>Y</v>
      </c>
      <c r="H74" s="15">
        <v>0.7</v>
      </c>
      <c r="I74" s="14" t="str">
        <f t="shared" si="17"/>
        <v>Y</v>
      </c>
      <c r="J74" s="15">
        <v>0.85</v>
      </c>
      <c r="K74" s="14" t="str">
        <f t="shared" si="11"/>
        <v>Y</v>
      </c>
      <c r="L74" s="15">
        <v>0.56000000000000005</v>
      </c>
      <c r="M74" s="14" t="str">
        <f t="shared" si="12"/>
        <v>Y</v>
      </c>
      <c r="N74" s="15">
        <v>0.66</v>
      </c>
      <c r="O74" s="14" t="str">
        <f t="shared" si="13"/>
        <v>Y</v>
      </c>
      <c r="P74" s="15">
        <v>0.71333333333333337</v>
      </c>
      <c r="Q74" s="14" t="str">
        <f t="shared" si="14"/>
        <v>Y</v>
      </c>
      <c r="R74" s="15">
        <v>0.72</v>
      </c>
      <c r="S74" s="14" t="str">
        <f t="shared" si="15"/>
        <v>Y</v>
      </c>
      <c r="T74" s="15">
        <v>0.6</v>
      </c>
      <c r="U74" s="14" t="str">
        <f t="shared" si="16"/>
        <v>Y</v>
      </c>
    </row>
    <row r="75" spans="1:21" ht="15.75" customHeight="1" x14ac:dyDescent="0.25">
      <c r="A75" s="14">
        <v>69</v>
      </c>
      <c r="B75" s="12">
        <v>1869</v>
      </c>
      <c r="C75" s="12" t="s">
        <v>151</v>
      </c>
      <c r="D75" s="23">
        <v>0.55333333333333334</v>
      </c>
      <c r="E75" s="14" t="str">
        <f t="shared" si="9"/>
        <v>Y</v>
      </c>
      <c r="F75" s="15">
        <v>0.72</v>
      </c>
      <c r="G75" s="14" t="str">
        <f t="shared" si="10"/>
        <v>Y</v>
      </c>
      <c r="H75" s="15">
        <v>0.57999999999999996</v>
      </c>
      <c r="I75" s="14" t="str">
        <f t="shared" si="17"/>
        <v>Y</v>
      </c>
      <c r="J75" s="15">
        <v>0.61</v>
      </c>
      <c r="K75" s="14" t="str">
        <f t="shared" si="11"/>
        <v>Y</v>
      </c>
      <c r="L75" s="15">
        <v>0.63</v>
      </c>
      <c r="M75" s="14" t="str">
        <f t="shared" si="12"/>
        <v>Y</v>
      </c>
      <c r="N75" s="15">
        <v>0.76</v>
      </c>
      <c r="O75" s="14" t="str">
        <f t="shared" si="13"/>
        <v>Y</v>
      </c>
      <c r="P75" s="15">
        <v>0.71333333333333337</v>
      </c>
      <c r="Q75" s="14" t="str">
        <f t="shared" si="14"/>
        <v>Y</v>
      </c>
      <c r="R75" s="15">
        <v>0.71</v>
      </c>
      <c r="S75" s="14" t="str">
        <f t="shared" si="15"/>
        <v>Y</v>
      </c>
      <c r="T75" s="15">
        <v>0.7</v>
      </c>
      <c r="U75" s="14" t="str">
        <f t="shared" si="16"/>
        <v>Y</v>
      </c>
    </row>
    <row r="76" spans="1:21" ht="15.75" customHeight="1" x14ac:dyDescent="0.25">
      <c r="A76" s="14">
        <v>70</v>
      </c>
      <c r="B76" s="12">
        <v>1870</v>
      </c>
      <c r="C76" s="12" t="s">
        <v>152</v>
      </c>
      <c r="D76" s="23">
        <v>0.52666666666666662</v>
      </c>
      <c r="E76" s="14" t="str">
        <f t="shared" si="9"/>
        <v>N</v>
      </c>
      <c r="F76" s="15">
        <v>0.72666666666666668</v>
      </c>
      <c r="G76" s="14" t="str">
        <f t="shared" si="10"/>
        <v>Y</v>
      </c>
      <c r="H76" s="15">
        <v>0.51333333333333331</v>
      </c>
      <c r="I76" s="14" t="str">
        <f t="shared" si="17"/>
        <v>N</v>
      </c>
      <c r="J76" s="15">
        <v>0.59</v>
      </c>
      <c r="K76" s="14" t="str">
        <f t="shared" si="11"/>
        <v>Y</v>
      </c>
      <c r="L76" s="15">
        <v>0.59</v>
      </c>
      <c r="M76" s="14" t="str">
        <f t="shared" si="12"/>
        <v>Y</v>
      </c>
      <c r="N76" s="15">
        <v>0.66</v>
      </c>
      <c r="O76" s="14" t="str">
        <f t="shared" si="13"/>
        <v>Y</v>
      </c>
      <c r="P76" s="15">
        <v>0.62</v>
      </c>
      <c r="Q76" s="14" t="str">
        <f t="shared" si="14"/>
        <v>Y</v>
      </c>
      <c r="R76" s="15">
        <v>0.63</v>
      </c>
      <c r="S76" s="14" t="str">
        <f t="shared" si="15"/>
        <v>Y</v>
      </c>
      <c r="T76" s="15">
        <v>0.6</v>
      </c>
      <c r="U76" s="14" t="str">
        <f t="shared" si="16"/>
        <v>Y</v>
      </c>
    </row>
    <row r="77" spans="1:21" ht="15.75" customHeight="1" x14ac:dyDescent="0.25">
      <c r="A77" s="14">
        <v>71</v>
      </c>
      <c r="B77" s="12">
        <v>1871</v>
      </c>
      <c r="C77" s="12" t="s">
        <v>153</v>
      </c>
      <c r="D77" s="23">
        <v>0.58666666666666667</v>
      </c>
      <c r="E77" s="14" t="str">
        <f t="shared" si="9"/>
        <v>Y</v>
      </c>
      <c r="F77" s="15">
        <v>0.72</v>
      </c>
      <c r="G77" s="14" t="str">
        <f t="shared" si="10"/>
        <v>Y</v>
      </c>
      <c r="H77" s="15">
        <v>0.57999999999999996</v>
      </c>
      <c r="I77" s="14" t="str">
        <f t="shared" si="17"/>
        <v>Y</v>
      </c>
      <c r="J77" s="15">
        <v>0.65</v>
      </c>
      <c r="K77" s="14" t="str">
        <f t="shared" si="11"/>
        <v>Y</v>
      </c>
      <c r="L77" s="15">
        <v>0.66</v>
      </c>
      <c r="M77" s="14" t="str">
        <f t="shared" si="12"/>
        <v>Y</v>
      </c>
      <c r="N77" s="15">
        <v>0.66</v>
      </c>
      <c r="O77" s="14" t="str">
        <f t="shared" si="13"/>
        <v>Y</v>
      </c>
      <c r="P77" s="15">
        <v>0.61333333333333329</v>
      </c>
      <c r="Q77" s="14" t="str">
        <f t="shared" si="14"/>
        <v>Y</v>
      </c>
      <c r="R77" s="15">
        <v>0.66</v>
      </c>
      <c r="S77" s="14" t="str">
        <f t="shared" si="15"/>
        <v>Y</v>
      </c>
      <c r="T77" s="15">
        <v>0.56000000000000005</v>
      </c>
      <c r="U77" s="14" t="str">
        <f t="shared" si="16"/>
        <v>Y</v>
      </c>
    </row>
    <row r="78" spans="1:21" ht="15.75" customHeight="1" x14ac:dyDescent="0.25">
      <c r="A78" s="14">
        <v>72</v>
      </c>
      <c r="B78" s="12">
        <v>1872</v>
      </c>
      <c r="C78" s="12" t="s">
        <v>154</v>
      </c>
      <c r="D78" s="23">
        <v>0.6</v>
      </c>
      <c r="E78" s="14" t="str">
        <f t="shared" si="9"/>
        <v>Y</v>
      </c>
      <c r="F78" s="15">
        <v>0.69333333333333336</v>
      </c>
      <c r="G78" s="14" t="str">
        <f t="shared" si="10"/>
        <v>Y</v>
      </c>
      <c r="H78" s="15">
        <v>0.62</v>
      </c>
      <c r="I78" s="14" t="str">
        <f t="shared" si="17"/>
        <v>Y</v>
      </c>
      <c r="J78" s="15">
        <v>0.57999999999999996</v>
      </c>
      <c r="K78" s="14" t="str">
        <f t="shared" si="11"/>
        <v>Y</v>
      </c>
      <c r="L78" s="15">
        <v>0.55000000000000004</v>
      </c>
      <c r="M78" s="14" t="str">
        <f t="shared" si="12"/>
        <v>Y</v>
      </c>
      <c r="N78" s="15">
        <v>0.6</v>
      </c>
      <c r="O78" s="14" t="str">
        <f t="shared" si="13"/>
        <v>Y</v>
      </c>
      <c r="P78" s="15">
        <v>0.66666666666666663</v>
      </c>
      <c r="Q78" s="14" t="str">
        <f t="shared" si="14"/>
        <v>Y</v>
      </c>
      <c r="R78" s="15">
        <v>0.6</v>
      </c>
      <c r="S78" s="14" t="str">
        <f t="shared" si="15"/>
        <v>Y</v>
      </c>
      <c r="T78" s="15">
        <v>0.6</v>
      </c>
      <c r="U78" s="14" t="str">
        <f t="shared" si="16"/>
        <v>Y</v>
      </c>
    </row>
    <row r="79" spans="1:21" ht="15.75" customHeight="1" x14ac:dyDescent="0.25">
      <c r="A79" s="14">
        <v>73</v>
      </c>
      <c r="B79" s="12">
        <v>1873</v>
      </c>
      <c r="C79" s="12" t="s">
        <v>155</v>
      </c>
      <c r="D79" s="23">
        <v>0.54</v>
      </c>
      <c r="E79" s="14" t="str">
        <f t="shared" si="9"/>
        <v>N</v>
      </c>
      <c r="F79" s="15">
        <v>0.73333333333333328</v>
      </c>
      <c r="G79" s="14" t="str">
        <f t="shared" si="10"/>
        <v>Y</v>
      </c>
      <c r="H79" s="15">
        <v>0.52</v>
      </c>
      <c r="I79" s="14" t="str">
        <f t="shared" si="17"/>
        <v>N</v>
      </c>
      <c r="J79" s="15">
        <v>0.49</v>
      </c>
      <c r="K79" s="14" t="str">
        <f t="shared" si="11"/>
        <v>N</v>
      </c>
      <c r="L79" s="15">
        <v>0.66</v>
      </c>
      <c r="M79" s="14" t="str">
        <f t="shared" si="12"/>
        <v>Y</v>
      </c>
      <c r="N79" s="15">
        <v>0.66</v>
      </c>
      <c r="O79" s="14" t="str">
        <f t="shared" si="13"/>
        <v>Y</v>
      </c>
      <c r="P79" s="15">
        <v>0.54666666666666663</v>
      </c>
      <c r="Q79" s="14" t="str">
        <f t="shared" si="14"/>
        <v>N</v>
      </c>
      <c r="R79" s="15">
        <v>0.6</v>
      </c>
      <c r="S79" s="14" t="str">
        <f t="shared" si="15"/>
        <v>Y</v>
      </c>
      <c r="T79" s="15">
        <v>0.68</v>
      </c>
      <c r="U79" s="14" t="str">
        <f t="shared" si="16"/>
        <v>Y</v>
      </c>
    </row>
    <row r="80" spans="1:21" ht="15.75" customHeight="1" x14ac:dyDescent="0.25">
      <c r="A80" s="14">
        <v>74</v>
      </c>
      <c r="B80" s="12">
        <v>1874</v>
      </c>
      <c r="C80" s="12" t="s">
        <v>156</v>
      </c>
      <c r="D80" s="23">
        <v>0.58666666666666667</v>
      </c>
      <c r="E80" s="14" t="str">
        <f t="shared" si="9"/>
        <v>Y</v>
      </c>
      <c r="F80" s="15">
        <v>0.7</v>
      </c>
      <c r="G80" s="14" t="str">
        <f t="shared" si="10"/>
        <v>Y</v>
      </c>
      <c r="H80" s="15">
        <v>0.56000000000000005</v>
      </c>
      <c r="I80" s="14" t="str">
        <f t="shared" si="17"/>
        <v>Y</v>
      </c>
      <c r="J80" s="15">
        <v>0.69</v>
      </c>
      <c r="K80" s="14" t="str">
        <f t="shared" si="11"/>
        <v>Y</v>
      </c>
      <c r="L80" s="15">
        <v>0.62</v>
      </c>
      <c r="M80" s="14" t="str">
        <f t="shared" si="12"/>
        <v>Y</v>
      </c>
      <c r="N80" s="15">
        <v>0.7</v>
      </c>
      <c r="O80" s="14" t="str">
        <f t="shared" si="13"/>
        <v>Y</v>
      </c>
      <c r="P80" s="15">
        <v>0.64</v>
      </c>
      <c r="Q80" s="14" t="str">
        <f t="shared" si="14"/>
        <v>Y</v>
      </c>
      <c r="R80" s="15">
        <v>0.56999999999999995</v>
      </c>
      <c r="S80" s="14" t="str">
        <f t="shared" si="15"/>
        <v>Y</v>
      </c>
      <c r="T80" s="15">
        <v>0.57999999999999996</v>
      </c>
      <c r="U80" s="14" t="str">
        <f t="shared" si="16"/>
        <v>Y</v>
      </c>
    </row>
    <row r="81" spans="1:21" ht="15.75" customHeight="1" x14ac:dyDescent="0.25">
      <c r="A81" s="14">
        <v>75</v>
      </c>
      <c r="B81" s="12">
        <v>1875</v>
      </c>
      <c r="C81" s="12" t="s">
        <v>157</v>
      </c>
      <c r="D81" s="23">
        <v>0.65333333333333332</v>
      </c>
      <c r="E81" s="14" t="str">
        <f t="shared" si="9"/>
        <v>Y</v>
      </c>
      <c r="F81" s="15">
        <v>0.78666666666666663</v>
      </c>
      <c r="G81" s="14" t="str">
        <f t="shared" si="10"/>
        <v>Y</v>
      </c>
      <c r="H81" s="15">
        <v>0.57999999999999996</v>
      </c>
      <c r="I81" s="14" t="str">
        <f t="shared" si="17"/>
        <v>Y</v>
      </c>
      <c r="J81" s="15">
        <v>0.66</v>
      </c>
      <c r="K81" s="14" t="str">
        <f t="shared" si="11"/>
        <v>Y</v>
      </c>
      <c r="L81" s="15">
        <v>0.56000000000000005</v>
      </c>
      <c r="M81" s="14" t="str">
        <f t="shared" si="12"/>
        <v>Y</v>
      </c>
      <c r="N81" s="15">
        <v>0.68</v>
      </c>
      <c r="O81" s="14" t="str">
        <f t="shared" si="13"/>
        <v>Y</v>
      </c>
      <c r="P81" s="15">
        <v>0.66666666666666663</v>
      </c>
      <c r="Q81" s="14" t="str">
        <f t="shared" si="14"/>
        <v>Y</v>
      </c>
      <c r="R81" s="15">
        <v>0.69</v>
      </c>
      <c r="S81" s="14" t="str">
        <f t="shared" si="15"/>
        <v>Y</v>
      </c>
      <c r="T81" s="15">
        <v>0.64</v>
      </c>
      <c r="U81" s="14" t="str">
        <f t="shared" si="16"/>
        <v>Y</v>
      </c>
    </row>
    <row r="82" spans="1:21" ht="15.75" customHeight="1" x14ac:dyDescent="0.25">
      <c r="A82" s="14">
        <v>76</v>
      </c>
      <c r="B82" s="12">
        <v>1876</v>
      </c>
      <c r="C82" s="12" t="s">
        <v>158</v>
      </c>
      <c r="D82" s="23">
        <v>0.55333333333333334</v>
      </c>
      <c r="E82" s="14" t="str">
        <f t="shared" si="9"/>
        <v>Y</v>
      </c>
      <c r="F82" s="15">
        <v>0.70666666666666667</v>
      </c>
      <c r="G82" s="14" t="str">
        <f t="shared" si="10"/>
        <v>Y</v>
      </c>
      <c r="H82" s="15">
        <v>0.54666666666666663</v>
      </c>
      <c r="I82" s="14" t="str">
        <f t="shared" si="17"/>
        <v>N</v>
      </c>
      <c r="J82" s="15">
        <v>0.67</v>
      </c>
      <c r="K82" s="14" t="str">
        <f t="shared" si="11"/>
        <v>Y</v>
      </c>
      <c r="L82" s="15">
        <v>0.64</v>
      </c>
      <c r="M82" s="14" t="str">
        <f t="shared" si="12"/>
        <v>Y</v>
      </c>
      <c r="N82" s="15">
        <v>0.68</v>
      </c>
      <c r="O82" s="14" t="str">
        <f t="shared" si="13"/>
        <v>Y</v>
      </c>
      <c r="P82" s="15">
        <v>0.57333333333333336</v>
      </c>
      <c r="Q82" s="14" t="str">
        <f t="shared" si="14"/>
        <v>Y</v>
      </c>
      <c r="R82" s="15">
        <v>0.64</v>
      </c>
      <c r="S82" s="14" t="str">
        <f t="shared" si="15"/>
        <v>Y</v>
      </c>
      <c r="T82" s="15">
        <v>0.6</v>
      </c>
      <c r="U82" s="14" t="str">
        <f t="shared" si="16"/>
        <v>Y</v>
      </c>
    </row>
    <row r="83" spans="1:21" ht="15.75" customHeight="1" x14ac:dyDescent="0.25">
      <c r="A83" s="14">
        <v>77</v>
      </c>
      <c r="B83" s="12">
        <v>1877</v>
      </c>
      <c r="C83" s="12" t="s">
        <v>159</v>
      </c>
      <c r="D83" s="23">
        <v>0.55333333333333334</v>
      </c>
      <c r="E83" s="14" t="str">
        <f t="shared" si="9"/>
        <v>Y</v>
      </c>
      <c r="F83" s="15">
        <v>0.70666666666666667</v>
      </c>
      <c r="G83" s="14" t="str">
        <f t="shared" si="10"/>
        <v>Y</v>
      </c>
      <c r="H83" s="15">
        <v>0.54</v>
      </c>
      <c r="I83" s="14" t="str">
        <f t="shared" si="17"/>
        <v>N</v>
      </c>
      <c r="J83" s="15">
        <v>0.66</v>
      </c>
      <c r="K83" s="14" t="str">
        <f t="shared" si="11"/>
        <v>Y</v>
      </c>
      <c r="L83" s="15">
        <v>0.63</v>
      </c>
      <c r="M83" s="14" t="str">
        <f t="shared" si="12"/>
        <v>Y</v>
      </c>
      <c r="N83" s="15">
        <v>0.66</v>
      </c>
      <c r="O83" s="14" t="str">
        <f t="shared" si="13"/>
        <v>Y</v>
      </c>
      <c r="P83" s="15">
        <v>0.64</v>
      </c>
      <c r="Q83" s="14" t="str">
        <f t="shared" si="14"/>
        <v>Y</v>
      </c>
      <c r="R83" s="15">
        <v>0.64</v>
      </c>
      <c r="S83" s="14" t="str">
        <f t="shared" si="15"/>
        <v>Y</v>
      </c>
      <c r="T83" s="15">
        <v>0.68</v>
      </c>
      <c r="U83" s="14" t="str">
        <f t="shared" si="16"/>
        <v>Y</v>
      </c>
    </row>
    <row r="84" spans="1:21" ht="15.75" customHeight="1" x14ac:dyDescent="0.25">
      <c r="A84" s="14">
        <v>78</v>
      </c>
      <c r="B84" s="12">
        <v>1878</v>
      </c>
      <c r="C84" s="12" t="s">
        <v>160</v>
      </c>
      <c r="D84" s="23">
        <v>0.55333333333333334</v>
      </c>
      <c r="E84" s="14" t="str">
        <f t="shared" si="9"/>
        <v>Y</v>
      </c>
      <c r="F84" s="15">
        <v>0.7533333333333333</v>
      </c>
      <c r="G84" s="14" t="str">
        <f t="shared" si="10"/>
        <v>Y</v>
      </c>
      <c r="H84" s="15">
        <v>0.64</v>
      </c>
      <c r="I84" s="14" t="str">
        <f t="shared" si="17"/>
        <v>Y</v>
      </c>
      <c r="J84" s="15">
        <v>0.84</v>
      </c>
      <c r="K84" s="14" t="str">
        <f t="shared" si="11"/>
        <v>Y</v>
      </c>
      <c r="L84" s="15">
        <v>0.6</v>
      </c>
      <c r="M84" s="14" t="str">
        <f t="shared" si="12"/>
        <v>Y</v>
      </c>
      <c r="N84" s="15">
        <v>0.66</v>
      </c>
      <c r="O84" s="14" t="str">
        <f t="shared" si="13"/>
        <v>Y</v>
      </c>
      <c r="P84" s="15">
        <v>0.61333333333333329</v>
      </c>
      <c r="Q84" s="14" t="str">
        <f t="shared" si="14"/>
        <v>Y</v>
      </c>
      <c r="R84" s="15">
        <v>0.65</v>
      </c>
      <c r="S84" s="14" t="str">
        <f t="shared" si="15"/>
        <v>Y</v>
      </c>
      <c r="T84" s="15">
        <v>0.7</v>
      </c>
      <c r="U84" s="14" t="str">
        <f t="shared" si="16"/>
        <v>Y</v>
      </c>
    </row>
    <row r="85" spans="1:21" ht="15.75" customHeight="1" x14ac:dyDescent="0.25">
      <c r="A85" s="14">
        <v>79</v>
      </c>
      <c r="B85" s="12">
        <v>1879</v>
      </c>
      <c r="C85" s="12" t="s">
        <v>161</v>
      </c>
      <c r="D85" s="23">
        <v>0.58666666666666667</v>
      </c>
      <c r="E85" s="14" t="str">
        <f t="shared" si="9"/>
        <v>Y</v>
      </c>
      <c r="F85" s="15">
        <v>0.6</v>
      </c>
      <c r="G85" s="14" t="str">
        <f t="shared" si="10"/>
        <v>Y</v>
      </c>
      <c r="H85" s="15">
        <v>0.66</v>
      </c>
      <c r="I85" s="14" t="str">
        <f t="shared" si="17"/>
        <v>Y</v>
      </c>
      <c r="J85" s="15">
        <v>0.57999999999999996</v>
      </c>
      <c r="K85" s="14" t="str">
        <f t="shared" si="11"/>
        <v>Y</v>
      </c>
      <c r="L85" s="15">
        <v>0.61</v>
      </c>
      <c r="M85" s="14" t="str">
        <f t="shared" si="12"/>
        <v>Y</v>
      </c>
      <c r="N85" s="15">
        <v>0.66</v>
      </c>
      <c r="O85" s="14" t="str">
        <f t="shared" si="13"/>
        <v>Y</v>
      </c>
      <c r="P85" s="15">
        <v>0.62</v>
      </c>
      <c r="Q85" s="14" t="str">
        <f t="shared" si="14"/>
        <v>Y</v>
      </c>
      <c r="R85" s="15">
        <v>0.65</v>
      </c>
      <c r="S85" s="14" t="str">
        <f t="shared" si="15"/>
        <v>Y</v>
      </c>
      <c r="T85" s="15">
        <v>0.7</v>
      </c>
      <c r="U85" s="14" t="str">
        <f t="shared" si="16"/>
        <v>Y</v>
      </c>
    </row>
    <row r="86" spans="1:21" ht="15.75" customHeight="1" x14ac:dyDescent="0.25">
      <c r="A86" s="14">
        <v>80</v>
      </c>
      <c r="B86" s="12">
        <v>1880</v>
      </c>
      <c r="C86" s="12" t="s">
        <v>162</v>
      </c>
      <c r="D86" s="23">
        <v>0.71333333333333337</v>
      </c>
      <c r="E86" s="14" t="str">
        <f t="shared" si="9"/>
        <v>Y</v>
      </c>
      <c r="F86" s="15">
        <v>0.7</v>
      </c>
      <c r="G86" s="14" t="str">
        <f t="shared" si="10"/>
        <v>Y</v>
      </c>
      <c r="H86" s="15">
        <v>0.56666666666666665</v>
      </c>
      <c r="I86" s="14" t="str">
        <f t="shared" si="17"/>
        <v>Y</v>
      </c>
      <c r="J86" s="15">
        <v>0.74</v>
      </c>
      <c r="K86" s="14" t="str">
        <f t="shared" si="11"/>
        <v>Y</v>
      </c>
      <c r="L86" s="15">
        <v>0.64</v>
      </c>
      <c r="M86" s="14" t="str">
        <f t="shared" si="12"/>
        <v>Y</v>
      </c>
      <c r="N86" s="15">
        <v>0.66</v>
      </c>
      <c r="O86" s="14" t="str">
        <f t="shared" si="13"/>
        <v>Y</v>
      </c>
      <c r="P86" s="15">
        <v>0.72666666666666668</v>
      </c>
      <c r="Q86" s="14" t="str">
        <f t="shared" si="14"/>
        <v>Y</v>
      </c>
      <c r="R86" s="15">
        <v>0.67</v>
      </c>
      <c r="S86" s="14" t="str">
        <f t="shared" si="15"/>
        <v>Y</v>
      </c>
      <c r="T86" s="15">
        <v>0.6</v>
      </c>
      <c r="U86" s="14" t="str">
        <f t="shared" si="16"/>
        <v>Y</v>
      </c>
    </row>
    <row r="87" spans="1:21" ht="15.75" customHeight="1" x14ac:dyDescent="0.25">
      <c r="A87" s="14"/>
      <c r="B87" s="237" t="s">
        <v>163</v>
      </c>
      <c r="C87" s="237"/>
      <c r="D87" s="25"/>
      <c r="E87" s="24">
        <f>COUNTIFS(E7:E86,"Y")</f>
        <v>62</v>
      </c>
      <c r="F87" s="25"/>
      <c r="G87" s="24">
        <f>COUNTIFS(G7:G86,"Y")</f>
        <v>74</v>
      </c>
      <c r="H87" s="25"/>
      <c r="I87" s="24">
        <f>COUNTIFS(I7:I86,"Y")</f>
        <v>39</v>
      </c>
      <c r="J87" s="25"/>
      <c r="K87" s="24">
        <f>COUNTIFS(K7:K86,"Y")</f>
        <v>55</v>
      </c>
      <c r="L87" s="25"/>
      <c r="M87" s="24">
        <f>COUNTIFS(M7:M86,"Y")</f>
        <v>66</v>
      </c>
      <c r="N87" s="25"/>
      <c r="O87" s="24">
        <f>COUNTIFS(O7:O86,"Y")</f>
        <v>76</v>
      </c>
      <c r="P87" s="25"/>
      <c r="Q87" s="24">
        <f>COUNTIFS(Q7:Q86,"Y")</f>
        <v>70</v>
      </c>
      <c r="R87" s="25"/>
      <c r="S87" s="24">
        <f>COUNTIFS(S7:S86,"Y")</f>
        <v>75</v>
      </c>
      <c r="T87" s="25"/>
      <c r="U87" s="24">
        <f>COUNTIFS(U7:U86,"Y")</f>
        <v>74</v>
      </c>
    </row>
    <row r="88" spans="1:21" ht="15.75" x14ac:dyDescent="0.25">
      <c r="A88" s="14"/>
      <c r="B88" s="236" t="s">
        <v>164</v>
      </c>
      <c r="C88" s="237"/>
      <c r="D88" s="25"/>
      <c r="E88" s="76">
        <f>E87/80*100</f>
        <v>77.5</v>
      </c>
      <c r="F88" s="25"/>
      <c r="G88" s="76">
        <f>G87/80*100</f>
        <v>92.5</v>
      </c>
      <c r="H88" s="25"/>
      <c r="I88" s="76">
        <f>I87/80*100</f>
        <v>48.75</v>
      </c>
      <c r="J88" s="25"/>
      <c r="K88" s="76">
        <f>K87/80*100</f>
        <v>68.75</v>
      </c>
      <c r="L88" s="25"/>
      <c r="M88" s="76">
        <f>M87/80*100</f>
        <v>82.5</v>
      </c>
      <c r="N88" s="25"/>
      <c r="O88" s="76">
        <f>O87/80*100</f>
        <v>95</v>
      </c>
      <c r="P88" s="25"/>
      <c r="Q88" s="76">
        <f>Q87/80*100</f>
        <v>87.5</v>
      </c>
      <c r="R88" s="25"/>
      <c r="S88" s="76">
        <f>S87/80*100</f>
        <v>93.75</v>
      </c>
      <c r="T88" s="25"/>
      <c r="U88" s="76">
        <f>U87/80*100</f>
        <v>92.5</v>
      </c>
    </row>
    <row r="89" spans="1:21" ht="15.75" customHeight="1" x14ac:dyDescent="0.25">
      <c r="A89" s="18"/>
      <c r="B89" s="238" t="s">
        <v>165</v>
      </c>
      <c r="C89" s="239"/>
      <c r="D89" s="18">
        <v>3</v>
      </c>
      <c r="E89" s="19">
        <f>E88*D89/100</f>
        <v>2.3250000000000002</v>
      </c>
      <c r="F89" s="17">
        <v>3</v>
      </c>
      <c r="G89" s="19">
        <f>G88*F89/100</f>
        <v>2.7749999999999999</v>
      </c>
      <c r="H89" s="17"/>
      <c r="I89" s="19"/>
      <c r="J89" s="17"/>
      <c r="K89" s="17"/>
      <c r="L89" s="17"/>
      <c r="M89" s="17"/>
      <c r="N89" s="17">
        <v>3</v>
      </c>
      <c r="O89" s="19">
        <f>(O88*N89/100)</f>
        <v>2.85</v>
      </c>
      <c r="P89" s="17"/>
      <c r="Q89" s="17"/>
      <c r="R89" s="17"/>
      <c r="S89" s="17"/>
      <c r="T89" s="17"/>
      <c r="U89" s="17"/>
    </row>
    <row r="90" spans="1:21" ht="15.75" customHeight="1" x14ac:dyDescent="0.25">
      <c r="A90" s="18"/>
      <c r="B90" s="238" t="s">
        <v>166</v>
      </c>
      <c r="C90" s="239"/>
      <c r="D90" s="18">
        <v>3</v>
      </c>
      <c r="E90" s="19">
        <f>E88*D90/100</f>
        <v>2.3250000000000002</v>
      </c>
      <c r="F90" s="17">
        <v>3</v>
      </c>
      <c r="G90" s="19">
        <f>G88*F90/100</f>
        <v>2.7749999999999999</v>
      </c>
      <c r="H90" s="17">
        <v>3</v>
      </c>
      <c r="I90" s="19">
        <f>I88*H90/100</f>
        <v>1.4624999999999999</v>
      </c>
      <c r="J90" s="17">
        <v>3</v>
      </c>
      <c r="K90" s="19">
        <f>K88*J90/100</f>
        <v>2.0625</v>
      </c>
      <c r="L90" s="17">
        <v>3</v>
      </c>
      <c r="M90" s="19">
        <f>M88*L90/100</f>
        <v>2.4750000000000001</v>
      </c>
      <c r="N90" s="17"/>
      <c r="O90" s="19"/>
      <c r="P90" s="17">
        <v>3</v>
      </c>
      <c r="Q90" s="19">
        <f>Q88*P90/100</f>
        <v>2.625</v>
      </c>
      <c r="R90" s="17">
        <v>3</v>
      </c>
      <c r="S90" s="19">
        <f>(S88*R90/100)</f>
        <v>2.8125</v>
      </c>
      <c r="T90" s="17">
        <v>3</v>
      </c>
      <c r="U90" s="19">
        <f>(U88*T90/100)</f>
        <v>2.7749999999999999</v>
      </c>
    </row>
    <row r="91" spans="1:21" ht="15.75" customHeight="1" x14ac:dyDescent="0.25">
      <c r="A91" s="18"/>
      <c r="B91" s="238" t="s">
        <v>167</v>
      </c>
      <c r="C91" s="239"/>
      <c r="D91" s="18">
        <v>3</v>
      </c>
      <c r="E91" s="19">
        <f>E88*D91/100</f>
        <v>2.3250000000000002</v>
      </c>
      <c r="F91" s="17">
        <v>2</v>
      </c>
      <c r="G91" s="19">
        <f>G88*F91/100</f>
        <v>1.85</v>
      </c>
      <c r="H91" s="17">
        <v>3</v>
      </c>
      <c r="I91" s="19">
        <f>I88*H91/100</f>
        <v>1.4624999999999999</v>
      </c>
      <c r="J91" s="17">
        <v>2</v>
      </c>
      <c r="K91" s="19">
        <f>K88*J91/100</f>
        <v>1.375</v>
      </c>
      <c r="L91" s="17">
        <v>2</v>
      </c>
      <c r="M91" s="19">
        <f>M88*L91/100</f>
        <v>1.65</v>
      </c>
      <c r="N91" s="17">
        <v>2</v>
      </c>
      <c r="O91" s="19">
        <f>O88*N91/100</f>
        <v>1.9</v>
      </c>
      <c r="P91" s="17">
        <v>3</v>
      </c>
      <c r="Q91" s="19">
        <f>Q88*P91/100</f>
        <v>2.625</v>
      </c>
      <c r="R91" s="17"/>
      <c r="S91" s="17"/>
      <c r="T91" s="17">
        <v>2</v>
      </c>
      <c r="U91" s="19">
        <f>(U88*T91/100)</f>
        <v>1.85</v>
      </c>
    </row>
    <row r="92" spans="1:21" ht="15.75" customHeight="1" x14ac:dyDescent="0.25">
      <c r="A92" s="18"/>
      <c r="B92" s="238" t="s">
        <v>168</v>
      </c>
      <c r="C92" s="239"/>
      <c r="D92" s="18">
        <v>3</v>
      </c>
      <c r="E92" s="19">
        <f>(E88*D92/100)</f>
        <v>2.3250000000000002</v>
      </c>
      <c r="F92" s="17">
        <v>2</v>
      </c>
      <c r="G92" s="19">
        <f>(G88*F92/100)</f>
        <v>1.85</v>
      </c>
      <c r="H92" s="17"/>
      <c r="I92" s="19"/>
      <c r="J92" s="17"/>
      <c r="K92" s="19"/>
      <c r="L92" s="17">
        <v>2</v>
      </c>
      <c r="M92" s="19">
        <f>M88*L92/100</f>
        <v>1.65</v>
      </c>
      <c r="N92" s="17">
        <v>2</v>
      </c>
      <c r="O92" s="19">
        <f>(O88*N92/100)</f>
        <v>1.9</v>
      </c>
      <c r="P92" s="17"/>
      <c r="Q92" s="17"/>
      <c r="R92" s="17">
        <v>3</v>
      </c>
      <c r="S92" s="19">
        <f>(S88*R92/100)</f>
        <v>2.8125</v>
      </c>
      <c r="T92" s="17">
        <v>3</v>
      </c>
      <c r="U92" s="19">
        <f>(U88*T92/100)</f>
        <v>2.7749999999999999</v>
      </c>
    </row>
    <row r="93" spans="1:21" ht="15.75" customHeight="1" x14ac:dyDescent="0.25">
      <c r="A93" s="18"/>
      <c r="B93" s="238" t="s">
        <v>169</v>
      </c>
      <c r="C93" s="239"/>
      <c r="D93" s="18">
        <v>2</v>
      </c>
      <c r="E93" s="19">
        <f>(E88*D93/100)</f>
        <v>1.55</v>
      </c>
      <c r="F93" s="17">
        <v>2</v>
      </c>
      <c r="G93" s="19">
        <f>(G88*F93/100)</f>
        <v>1.85</v>
      </c>
      <c r="H93" s="17"/>
      <c r="I93" s="19"/>
      <c r="J93" s="17"/>
      <c r="K93" s="19"/>
      <c r="L93" s="17"/>
      <c r="M93" s="19"/>
      <c r="N93" s="17"/>
      <c r="O93" s="17"/>
      <c r="P93" s="17"/>
      <c r="Q93" s="17"/>
      <c r="R93" s="17">
        <v>2</v>
      </c>
      <c r="S93" s="19">
        <f>S88*R93/100</f>
        <v>1.875</v>
      </c>
      <c r="T93" s="17"/>
      <c r="U93" s="19"/>
    </row>
    <row r="94" spans="1:21" s="45" customFormat="1" ht="15.75" customHeight="1" x14ac:dyDescent="0.25">
      <c r="A94" s="135"/>
      <c r="B94" s="246" t="s">
        <v>170</v>
      </c>
      <c r="C94" s="241"/>
      <c r="D94" s="136">
        <v>2</v>
      </c>
      <c r="E94" s="19">
        <f>E88*D94/100</f>
        <v>1.55</v>
      </c>
      <c r="F94" s="137"/>
      <c r="G94" s="138"/>
      <c r="H94" s="137">
        <v>2</v>
      </c>
      <c r="I94" s="19">
        <f>I88*H94/100</f>
        <v>0.97499999999999998</v>
      </c>
      <c r="J94" s="139"/>
      <c r="K94" s="19"/>
      <c r="L94" s="139"/>
      <c r="M94" s="19"/>
      <c r="N94" s="139"/>
      <c r="O94" s="139"/>
      <c r="P94" s="139">
        <v>2</v>
      </c>
      <c r="Q94" s="19">
        <f>Q88*P94/100</f>
        <v>1.75</v>
      </c>
      <c r="R94" s="139"/>
      <c r="S94" s="140"/>
      <c r="T94" s="139">
        <v>2</v>
      </c>
      <c r="U94" s="19">
        <f>(U88*T94/100)</f>
        <v>1.85</v>
      </c>
    </row>
    <row r="95" spans="1:21" s="45" customFormat="1" ht="15.75" customHeight="1" x14ac:dyDescent="0.25">
      <c r="A95" s="135"/>
      <c r="B95" s="246" t="s">
        <v>171</v>
      </c>
      <c r="C95" s="241"/>
      <c r="D95" s="136">
        <v>2</v>
      </c>
      <c r="E95" s="19">
        <f>E88*D95/100</f>
        <v>1.55</v>
      </c>
      <c r="F95" s="137"/>
      <c r="G95" s="138"/>
      <c r="H95" s="137"/>
      <c r="I95" s="138"/>
      <c r="J95" s="139"/>
      <c r="K95" s="19"/>
      <c r="L95" s="139">
        <v>2</v>
      </c>
      <c r="M95" s="19">
        <f>M88*L95/100</f>
        <v>1.65</v>
      </c>
      <c r="N95" s="139"/>
      <c r="O95" s="19"/>
      <c r="P95" s="139"/>
      <c r="Q95" s="139"/>
      <c r="R95" s="139">
        <v>2</v>
      </c>
      <c r="S95" s="19">
        <f>(S88*R95/100)</f>
        <v>1.875</v>
      </c>
      <c r="T95" s="139"/>
      <c r="U95" s="140"/>
    </row>
    <row r="96" spans="1:21" s="45" customFormat="1" ht="15.75" customHeight="1" x14ac:dyDescent="0.25">
      <c r="A96" s="141"/>
      <c r="B96" s="240" t="s">
        <v>172</v>
      </c>
      <c r="C96" s="241"/>
      <c r="D96" s="142">
        <v>3</v>
      </c>
      <c r="E96" s="19">
        <f>E88*D96/100</f>
        <v>2.3250000000000002</v>
      </c>
      <c r="F96" s="143">
        <v>2</v>
      </c>
      <c r="G96" s="19">
        <f>G88*F96/100</f>
        <v>1.85</v>
      </c>
      <c r="H96" s="143"/>
      <c r="I96" s="19"/>
      <c r="J96" s="144">
        <v>2</v>
      </c>
      <c r="K96" s="19">
        <f>K88*J96/100</f>
        <v>1.375</v>
      </c>
      <c r="L96" s="144">
        <v>3</v>
      </c>
      <c r="M96" s="19">
        <f>M88*L96/100</f>
        <v>2.4750000000000001</v>
      </c>
      <c r="N96" s="144">
        <v>3</v>
      </c>
      <c r="O96" s="19">
        <f>(O88*N96/100)</f>
        <v>2.85</v>
      </c>
      <c r="P96" s="144"/>
      <c r="Q96" s="145"/>
      <c r="R96" s="144">
        <v>2</v>
      </c>
      <c r="S96" s="19">
        <f>(S88*R96/100)</f>
        <v>1.875</v>
      </c>
      <c r="T96" s="143">
        <v>2</v>
      </c>
      <c r="U96" s="19">
        <f>(U88*T96/100)</f>
        <v>1.85</v>
      </c>
    </row>
    <row r="97" spans="1:21" ht="15.75" customHeight="1" x14ac:dyDescent="0.25">
      <c r="A97" s="14"/>
      <c r="B97" s="242" t="s">
        <v>173</v>
      </c>
      <c r="C97" s="243"/>
      <c r="D97" s="16"/>
      <c r="E97" s="20">
        <f>SUM(D7:D86)</f>
        <v>45.500000000000007</v>
      </c>
      <c r="F97" s="16"/>
      <c r="G97" s="20">
        <f>SUM(F7:F86)</f>
        <v>51.453333333333326</v>
      </c>
      <c r="H97" s="20"/>
      <c r="I97" s="20">
        <f t="shared" ref="I97:U97" si="18">SUM(H7:H86)</f>
        <v>44.407333333333334</v>
      </c>
      <c r="J97" s="20"/>
      <c r="K97" s="20">
        <f t="shared" si="18"/>
        <v>47.500000000000007</v>
      </c>
      <c r="L97" s="20"/>
      <c r="M97" s="20">
        <f t="shared" si="18"/>
        <v>47.44</v>
      </c>
      <c r="N97" s="20"/>
      <c r="O97" s="20">
        <f t="shared" si="18"/>
        <v>52.719999999999942</v>
      </c>
      <c r="P97" s="20"/>
      <c r="Q97" s="20">
        <f t="shared" si="18"/>
        <v>50.856666666666669</v>
      </c>
      <c r="R97" s="20"/>
      <c r="S97" s="20">
        <f t="shared" si="18"/>
        <v>52.190000000000005</v>
      </c>
      <c r="T97" s="20"/>
      <c r="U97" s="20">
        <f t="shared" si="18"/>
        <v>51.64</v>
      </c>
    </row>
    <row r="98" spans="1:21" ht="15.75" customHeight="1" x14ac:dyDescent="0.25">
      <c r="A98" s="14"/>
      <c r="B98" s="244" t="s">
        <v>174</v>
      </c>
      <c r="C98" s="245"/>
      <c r="D98" s="16"/>
      <c r="E98" s="21">
        <f>E97/80*100</f>
        <v>56.875000000000007</v>
      </c>
      <c r="F98" s="16"/>
      <c r="G98" s="21">
        <f>G97/80*100</f>
        <v>64.316666666666649</v>
      </c>
      <c r="H98" s="21"/>
      <c r="I98" s="21">
        <f t="shared" ref="I98:U98" si="19">I97/80*100</f>
        <v>55.509166666666665</v>
      </c>
      <c r="J98" s="21"/>
      <c r="K98" s="21">
        <f t="shared" si="19"/>
        <v>59.375000000000014</v>
      </c>
      <c r="L98" s="21"/>
      <c r="M98" s="21">
        <f t="shared" si="19"/>
        <v>59.3</v>
      </c>
      <c r="N98" s="21"/>
      <c r="O98" s="21">
        <f t="shared" si="19"/>
        <v>65.89999999999992</v>
      </c>
      <c r="P98" s="21"/>
      <c r="Q98" s="21">
        <f t="shared" si="19"/>
        <v>63.570833333333333</v>
      </c>
      <c r="R98" s="21"/>
      <c r="S98" s="21">
        <f t="shared" si="19"/>
        <v>65.237499999999997</v>
      </c>
      <c r="T98" s="21"/>
      <c r="U98" s="21">
        <f t="shared" si="19"/>
        <v>64.55</v>
      </c>
    </row>
    <row r="99" spans="1:21" ht="15.75" customHeight="1" x14ac:dyDescent="0.25"/>
    <row r="100" spans="1:21" ht="15.75" customHeight="1" x14ac:dyDescent="0.25"/>
    <row r="101" spans="1:21" ht="15.75" customHeight="1" x14ac:dyDescent="0.25"/>
    <row r="102" spans="1:21" ht="15.75" customHeight="1" x14ac:dyDescent="0.25"/>
    <row r="103" spans="1:21" ht="15.75" customHeight="1" x14ac:dyDescent="0.25"/>
    <row r="104" spans="1:21" ht="15.75" customHeight="1" x14ac:dyDescent="0.25"/>
    <row r="105" spans="1:21" ht="15.75" customHeight="1" x14ac:dyDescent="0.25"/>
    <row r="106" spans="1:21" ht="15.75" customHeight="1" x14ac:dyDescent="0.25"/>
    <row r="107" spans="1:21" ht="15.75" customHeight="1" x14ac:dyDescent="0.25"/>
    <row r="108" spans="1:21" ht="15.75" customHeight="1" x14ac:dyDescent="0.25"/>
    <row r="109" spans="1:21" ht="15.75" customHeight="1" x14ac:dyDescent="0.25"/>
    <row r="110" spans="1:21" ht="15.75" customHeight="1" x14ac:dyDescent="0.25"/>
    <row r="111" spans="1:21" ht="15.75" customHeight="1" x14ac:dyDescent="0.25"/>
    <row r="112" spans="1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</sheetData>
  <mergeCells count="25">
    <mergeCell ref="B96:C96"/>
    <mergeCell ref="B97:C97"/>
    <mergeCell ref="B98:C98"/>
    <mergeCell ref="B93:C93"/>
    <mergeCell ref="B94:C94"/>
    <mergeCell ref="B95:C95"/>
    <mergeCell ref="B88:C88"/>
    <mergeCell ref="B89:C89"/>
    <mergeCell ref="B92:C92"/>
    <mergeCell ref="D6:E6"/>
    <mergeCell ref="B87:C87"/>
    <mergeCell ref="B90:C90"/>
    <mergeCell ref="B91:C91"/>
    <mergeCell ref="A1:U1"/>
    <mergeCell ref="A2:U2"/>
    <mergeCell ref="A3:U3"/>
    <mergeCell ref="T6:U6"/>
    <mergeCell ref="A4:U4"/>
    <mergeCell ref="R6:S6"/>
    <mergeCell ref="F6:G6"/>
    <mergeCell ref="H6:I6"/>
    <mergeCell ref="J6:K6"/>
    <mergeCell ref="L6:M6"/>
    <mergeCell ref="N6:O6"/>
    <mergeCell ref="P6:Q6"/>
  </mergeCells>
  <conditionalFormatting sqref="D7:D86 F7:F86 H7:H86 J7:J86 L7:L86 N7:N86 P7:P86 R7:R86 T7:T86">
    <cfRule type="cellIs" dxfId="105" priority="11" operator="lessThan">
      <formula>0.55</formula>
    </cfRule>
  </conditionalFormatting>
  <conditionalFormatting sqref="D7:D86">
    <cfRule type="cellIs" dxfId="104" priority="9" operator="lessThan">
      <formula>0.39</formula>
    </cfRule>
  </conditionalFormatting>
  <conditionalFormatting sqref="D7:U86">
    <cfRule type="cellIs" dxfId="103" priority="1" operator="lessThan">
      <formula>0.55</formula>
    </cfRule>
  </conditionalFormatting>
  <conditionalFormatting sqref="E7:E86 G7:G86 I7:I86 K7:K86 M7:M86 O7:O86 Q7:Q86 S7:S86 U7:U86">
    <cfRule type="containsText" dxfId="102" priority="3" operator="containsText" text="N">
      <formula>NOT(ISERROR(SEARCH("N",E7)))</formula>
    </cfRule>
    <cfRule type="containsText" dxfId="101" priority="10" operator="containsText" text="N">
      <formula>NOT(ISERROR(SEARCH("N",E7)))</formula>
    </cfRule>
  </conditionalFormatting>
  <conditionalFormatting sqref="N7:N86">
    <cfRule type="cellIs" dxfId="100" priority="13" operator="lessThan">
      <formula>0.5</formula>
    </cfRule>
  </conditionalFormatting>
  <conditionalFormatting sqref="P7:P86">
    <cfRule type="cellIs" dxfId="99" priority="14" operator="lessThan">
      <formula>0.5</formula>
    </cfRule>
  </conditionalFormatting>
  <conditionalFormatting sqref="R7:R86">
    <cfRule type="cellIs" dxfId="98" priority="12" operator="lessThan">
      <formula>0.5</formula>
    </cfRule>
  </conditionalFormatting>
  <conditionalFormatting sqref="T7:T86">
    <cfRule type="cellIs" dxfId="97" priority="16" operator="lessThan">
      <formula>0.5</formula>
    </cfRule>
  </conditionalFormatting>
  <pageMargins left="0.7" right="0.7" top="0.75" bottom="0.75" header="0.3" footer="0.3"/>
  <pageSetup paperSize="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237"/>
  <sheetViews>
    <sheetView zoomScaleNormal="100" workbookViewId="0">
      <selection activeCell="T105" sqref="T105"/>
    </sheetView>
  </sheetViews>
  <sheetFormatPr defaultColWidth="12.5703125" defaultRowHeight="15" customHeight="1" x14ac:dyDescent="0.25"/>
  <cols>
    <col min="1" max="1" width="7.5703125" style="11" customWidth="1"/>
    <col min="2" max="2" width="10.140625" style="11" bestFit="1" customWidth="1"/>
    <col min="3" max="3" width="48.140625" style="11" bestFit="1" customWidth="1"/>
    <col min="4" max="21" width="10" style="11" customWidth="1"/>
    <col min="22" max="26" width="7.5703125" style="11" customWidth="1"/>
    <col min="27" max="16384" width="12.5703125" style="11"/>
  </cols>
  <sheetData>
    <row r="1" spans="1:26" ht="18.75" customHeight="1" x14ac:dyDescent="0.25">
      <c r="A1" s="229" t="s">
        <v>68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10"/>
      <c r="W1" s="10"/>
      <c r="X1" s="10"/>
      <c r="Y1" s="10"/>
      <c r="Z1" s="10"/>
    </row>
    <row r="2" spans="1:26" ht="15" customHeight="1" x14ac:dyDescent="0.25">
      <c r="A2" s="230" t="s">
        <v>69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10"/>
      <c r="W2" s="10"/>
      <c r="X2" s="10"/>
      <c r="Y2" s="10"/>
      <c r="Z2" s="10"/>
    </row>
    <row r="3" spans="1:26" x14ac:dyDescent="0.25">
      <c r="A3" s="231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10"/>
      <c r="W3" s="10"/>
      <c r="X3" s="10"/>
      <c r="Y3" s="10"/>
      <c r="Z3" s="10"/>
    </row>
    <row r="4" spans="1:26" s="26" customFormat="1" ht="42.75" customHeight="1" x14ac:dyDescent="0.25">
      <c r="A4" s="234" t="s">
        <v>175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</row>
    <row r="5" spans="1:26" s="26" customFormat="1" ht="21" x14ac:dyDescent="0.25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</row>
    <row r="6" spans="1:26" s="26" customFormat="1" ht="78" customHeight="1" x14ac:dyDescent="0.25">
      <c r="A6" s="13" t="s">
        <v>71</v>
      </c>
      <c r="B6" s="13" t="s">
        <v>72</v>
      </c>
      <c r="C6" s="13" t="s">
        <v>73</v>
      </c>
      <c r="D6" s="232" t="s">
        <v>176</v>
      </c>
      <c r="E6" s="233"/>
      <c r="F6" s="232" t="s">
        <v>177</v>
      </c>
      <c r="G6" s="233"/>
      <c r="H6" s="232" t="s">
        <v>178</v>
      </c>
      <c r="I6" s="233"/>
      <c r="J6" s="232" t="s">
        <v>179</v>
      </c>
      <c r="K6" s="233"/>
      <c r="L6" s="232" t="s">
        <v>180</v>
      </c>
      <c r="M6" s="233"/>
      <c r="N6" s="232" t="s">
        <v>181</v>
      </c>
      <c r="O6" s="233"/>
      <c r="P6" s="232" t="s">
        <v>182</v>
      </c>
      <c r="Q6" s="233"/>
      <c r="R6" s="232" t="s">
        <v>183</v>
      </c>
      <c r="S6" s="233"/>
      <c r="T6" s="232" t="s">
        <v>184</v>
      </c>
      <c r="U6" s="233"/>
    </row>
    <row r="7" spans="1:26" ht="15.75" x14ac:dyDescent="0.25">
      <c r="A7" s="14">
        <v>1</v>
      </c>
      <c r="B7" s="12">
        <v>1801</v>
      </c>
      <c r="C7" s="30" t="s">
        <v>83</v>
      </c>
      <c r="D7" s="23">
        <v>0.56000000000000005</v>
      </c>
      <c r="E7" s="14" t="str">
        <f t="shared" ref="E7:E86" si="0">IF(D7&gt;=55%,"Y","N")</f>
        <v>Y</v>
      </c>
      <c r="F7" s="15">
        <v>0.65333333333333332</v>
      </c>
      <c r="G7" s="14" t="str">
        <f t="shared" ref="G7:G86" si="1">IF(F7&gt;=55%,"Y","N")</f>
        <v>Y</v>
      </c>
      <c r="H7" s="15">
        <v>0.56666666666666665</v>
      </c>
      <c r="I7" s="14" t="str">
        <f>IF(H7&gt;=55%,"Y","N")</f>
        <v>Y</v>
      </c>
      <c r="J7" s="15">
        <v>0.51</v>
      </c>
      <c r="K7" s="14" t="str">
        <f t="shared" ref="K7:K86" si="2">IF(J7&gt;=55%,"Y","N")</f>
        <v>N</v>
      </c>
      <c r="L7" s="15">
        <v>0.7</v>
      </c>
      <c r="M7" s="14" t="str">
        <f t="shared" ref="M7:M86" si="3">IF(L7&gt;=55%,"Y","N")</f>
        <v>Y</v>
      </c>
      <c r="N7" s="15">
        <v>0.54</v>
      </c>
      <c r="O7" s="14" t="str">
        <f t="shared" ref="O7:O86" si="4">IF(N7&gt;=55%,"Y","N")</f>
        <v>N</v>
      </c>
      <c r="P7" s="15">
        <v>0.51333333333333331</v>
      </c>
      <c r="Q7" s="14" t="str">
        <f t="shared" ref="Q7:Q86" si="5">IF(P7&gt;=55%,"Y","N")</f>
        <v>N</v>
      </c>
      <c r="R7" s="15">
        <v>0.56000000000000005</v>
      </c>
      <c r="S7" s="14" t="str">
        <f t="shared" ref="S7:S86" si="6">IF(R7&gt;=55%,"Y","N")</f>
        <v>Y</v>
      </c>
      <c r="T7" s="15">
        <v>0.78</v>
      </c>
      <c r="U7" s="14" t="str">
        <f t="shared" ref="U7:U86" si="7">IF(T7&gt;=55%,"Y","N")</f>
        <v>Y</v>
      </c>
    </row>
    <row r="8" spans="1:26" ht="15.75" x14ac:dyDescent="0.25">
      <c r="A8" s="14">
        <v>2</v>
      </c>
      <c r="B8" s="12">
        <v>1802</v>
      </c>
      <c r="C8" s="30" t="s">
        <v>84</v>
      </c>
      <c r="D8" s="23">
        <v>0.5</v>
      </c>
      <c r="E8" s="14" t="str">
        <f t="shared" si="0"/>
        <v>N</v>
      </c>
      <c r="F8" s="15">
        <v>0.5</v>
      </c>
      <c r="G8" s="14" t="str">
        <f t="shared" si="1"/>
        <v>N</v>
      </c>
      <c r="H8" s="15">
        <v>0.48</v>
      </c>
      <c r="I8" s="14" t="str">
        <f t="shared" ref="I8:I86" si="8">IF(H8&gt;=55%,"Y","N")</f>
        <v>N</v>
      </c>
      <c r="J8" s="15">
        <v>0.53</v>
      </c>
      <c r="K8" s="14" t="str">
        <f t="shared" si="2"/>
        <v>N</v>
      </c>
      <c r="L8" s="15">
        <v>0.54</v>
      </c>
      <c r="M8" s="14" t="str">
        <f t="shared" si="3"/>
        <v>N</v>
      </c>
      <c r="N8" s="15">
        <v>0.5</v>
      </c>
      <c r="O8" s="14" t="str">
        <f t="shared" si="4"/>
        <v>N</v>
      </c>
      <c r="P8" s="15">
        <v>0.5</v>
      </c>
      <c r="Q8" s="14" t="str">
        <f t="shared" si="5"/>
        <v>N</v>
      </c>
      <c r="R8" s="15">
        <v>0.5</v>
      </c>
      <c r="S8" s="14" t="str">
        <f t="shared" si="6"/>
        <v>N</v>
      </c>
      <c r="T8" s="15">
        <v>0.56000000000000005</v>
      </c>
      <c r="U8" s="14" t="str">
        <f t="shared" si="7"/>
        <v>Y</v>
      </c>
    </row>
    <row r="9" spans="1:26" ht="15.75" x14ac:dyDescent="0.25">
      <c r="A9" s="14">
        <v>3</v>
      </c>
      <c r="B9" s="12">
        <v>1803</v>
      </c>
      <c r="C9" s="30" t="s">
        <v>85</v>
      </c>
      <c r="D9" s="23">
        <v>0.56000000000000005</v>
      </c>
      <c r="E9" s="14" t="str">
        <f t="shared" si="0"/>
        <v>Y</v>
      </c>
      <c r="F9" s="15">
        <v>0.65333333333333332</v>
      </c>
      <c r="G9" s="14" t="str">
        <f t="shared" si="1"/>
        <v>Y</v>
      </c>
      <c r="H9" s="15">
        <v>0.56000000000000005</v>
      </c>
      <c r="I9" s="14" t="str">
        <f t="shared" si="8"/>
        <v>Y</v>
      </c>
      <c r="J9" s="15">
        <v>0.82</v>
      </c>
      <c r="K9" s="14" t="str">
        <f t="shared" si="2"/>
        <v>Y</v>
      </c>
      <c r="L9" s="15">
        <v>0.57999999999999996</v>
      </c>
      <c r="M9" s="14" t="str">
        <f t="shared" si="3"/>
        <v>Y</v>
      </c>
      <c r="N9" s="15">
        <v>0.56000000000000005</v>
      </c>
      <c r="O9" s="14" t="str">
        <f t="shared" si="4"/>
        <v>Y</v>
      </c>
      <c r="P9" s="15">
        <v>0.5</v>
      </c>
      <c r="Q9" s="14" t="str">
        <f t="shared" si="5"/>
        <v>N</v>
      </c>
      <c r="R9" s="15">
        <v>0.62</v>
      </c>
      <c r="S9" s="14" t="str">
        <f t="shared" si="6"/>
        <v>Y</v>
      </c>
      <c r="T9" s="15">
        <v>0.76</v>
      </c>
      <c r="U9" s="14" t="str">
        <f t="shared" si="7"/>
        <v>Y</v>
      </c>
    </row>
    <row r="10" spans="1:26" ht="15.75" x14ac:dyDescent="0.25">
      <c r="A10" s="14">
        <v>4</v>
      </c>
      <c r="B10" s="12">
        <v>1804</v>
      </c>
      <c r="C10" s="30" t="s">
        <v>86</v>
      </c>
      <c r="D10" s="23">
        <v>0.51300000000000001</v>
      </c>
      <c r="E10" s="14" t="str">
        <f t="shared" si="0"/>
        <v>N</v>
      </c>
      <c r="F10" s="15">
        <v>0.65333333333333332</v>
      </c>
      <c r="G10" s="14" t="str">
        <f t="shared" si="1"/>
        <v>Y</v>
      </c>
      <c r="H10" s="15">
        <v>0.56666666666666665</v>
      </c>
      <c r="I10" s="14" t="str">
        <f t="shared" si="8"/>
        <v>Y</v>
      </c>
      <c r="J10" s="15">
        <v>0.57999999999999996</v>
      </c>
      <c r="K10" s="14" t="str">
        <f t="shared" si="2"/>
        <v>Y</v>
      </c>
      <c r="L10" s="15">
        <v>0.53</v>
      </c>
      <c r="M10" s="14" t="str">
        <f t="shared" si="3"/>
        <v>N</v>
      </c>
      <c r="N10" s="15">
        <v>0.57999999999999996</v>
      </c>
      <c r="O10" s="14" t="str">
        <f t="shared" si="4"/>
        <v>Y</v>
      </c>
      <c r="P10" s="15">
        <v>0.53300000000000003</v>
      </c>
      <c r="Q10" s="14" t="str">
        <f t="shared" si="5"/>
        <v>N</v>
      </c>
      <c r="R10" s="15">
        <v>0.56999999999999995</v>
      </c>
      <c r="S10" s="14" t="str">
        <f t="shared" si="6"/>
        <v>Y</v>
      </c>
      <c r="T10" s="15">
        <v>0.8</v>
      </c>
      <c r="U10" s="14" t="str">
        <f t="shared" si="7"/>
        <v>Y</v>
      </c>
    </row>
    <row r="11" spans="1:26" ht="15.75" x14ac:dyDescent="0.25">
      <c r="A11" s="14">
        <v>5</v>
      </c>
      <c r="B11" s="12">
        <v>1805</v>
      </c>
      <c r="C11" s="30" t="s">
        <v>87</v>
      </c>
      <c r="D11" s="23">
        <v>0.7</v>
      </c>
      <c r="E11" s="14" t="str">
        <f t="shared" si="0"/>
        <v>Y</v>
      </c>
      <c r="F11" s="15">
        <v>0.60666666666666669</v>
      </c>
      <c r="G11" s="14" t="str">
        <f t="shared" si="1"/>
        <v>Y</v>
      </c>
      <c r="H11" s="15">
        <v>0.66666666666666663</v>
      </c>
      <c r="I11" s="14" t="str">
        <f t="shared" si="8"/>
        <v>Y</v>
      </c>
      <c r="J11" s="15">
        <v>0.52</v>
      </c>
      <c r="K11" s="14" t="str">
        <f t="shared" si="2"/>
        <v>N</v>
      </c>
      <c r="L11" s="15">
        <v>0.63</v>
      </c>
      <c r="M11" s="14" t="str">
        <f t="shared" si="3"/>
        <v>Y</v>
      </c>
      <c r="N11" s="15">
        <v>0.66</v>
      </c>
      <c r="O11" s="14" t="str">
        <f t="shared" si="4"/>
        <v>Y</v>
      </c>
      <c r="P11" s="15">
        <v>0.52</v>
      </c>
      <c r="Q11" s="14" t="str">
        <f t="shared" si="5"/>
        <v>N</v>
      </c>
      <c r="R11" s="15">
        <v>0.6</v>
      </c>
      <c r="S11" s="14" t="str">
        <f t="shared" si="6"/>
        <v>Y</v>
      </c>
      <c r="T11" s="15">
        <v>0.76</v>
      </c>
      <c r="U11" s="14" t="str">
        <f t="shared" si="7"/>
        <v>Y</v>
      </c>
    </row>
    <row r="12" spans="1:26" ht="15.75" x14ac:dyDescent="0.25">
      <c r="A12" s="14">
        <v>6</v>
      </c>
      <c r="B12" s="12">
        <v>1806</v>
      </c>
      <c r="C12" s="30" t="s">
        <v>88</v>
      </c>
      <c r="D12" s="23">
        <v>0.4</v>
      </c>
      <c r="E12" s="14" t="str">
        <f t="shared" si="0"/>
        <v>N</v>
      </c>
      <c r="F12" s="15">
        <v>0</v>
      </c>
      <c r="G12" s="14" t="str">
        <f t="shared" si="1"/>
        <v>N</v>
      </c>
      <c r="H12" s="15">
        <v>0.42699999999999999</v>
      </c>
      <c r="I12" s="14" t="str">
        <f t="shared" si="8"/>
        <v>N</v>
      </c>
      <c r="J12" s="15">
        <v>0.39</v>
      </c>
      <c r="K12" s="14" t="str">
        <f t="shared" si="2"/>
        <v>N</v>
      </c>
      <c r="L12" s="15">
        <v>0.46</v>
      </c>
      <c r="M12" s="14" t="str">
        <f t="shared" si="3"/>
        <v>N</v>
      </c>
      <c r="N12" s="15">
        <v>0.57999999999999996</v>
      </c>
      <c r="O12" s="14" t="str">
        <f t="shared" si="4"/>
        <v>Y</v>
      </c>
      <c r="P12" s="15">
        <v>0.5</v>
      </c>
      <c r="Q12" s="14" t="str">
        <f t="shared" si="5"/>
        <v>N</v>
      </c>
      <c r="R12" s="15">
        <v>0.55000000000000004</v>
      </c>
      <c r="S12" s="14" t="str">
        <f t="shared" si="6"/>
        <v>Y</v>
      </c>
      <c r="T12" s="15">
        <v>0.6</v>
      </c>
      <c r="U12" s="14" t="str">
        <f t="shared" si="7"/>
        <v>Y</v>
      </c>
    </row>
    <row r="13" spans="1:26" ht="15.75" x14ac:dyDescent="0.25">
      <c r="A13" s="14">
        <v>7</v>
      </c>
      <c r="B13" s="12">
        <v>1807</v>
      </c>
      <c r="C13" s="30" t="s">
        <v>89</v>
      </c>
      <c r="D13" s="23">
        <v>0.65333333333333332</v>
      </c>
      <c r="E13" s="14" t="str">
        <f t="shared" si="0"/>
        <v>Y</v>
      </c>
      <c r="F13" s="15">
        <v>0.62666666666666671</v>
      </c>
      <c r="G13" s="14" t="str">
        <f t="shared" si="1"/>
        <v>Y</v>
      </c>
      <c r="H13" s="15">
        <v>0.62666666666666671</v>
      </c>
      <c r="I13" s="14" t="str">
        <f t="shared" si="8"/>
        <v>Y</v>
      </c>
      <c r="J13" s="15">
        <v>0.79</v>
      </c>
      <c r="K13" s="14" t="str">
        <f t="shared" si="2"/>
        <v>Y</v>
      </c>
      <c r="L13" s="15">
        <v>0.64</v>
      </c>
      <c r="M13" s="14" t="str">
        <f t="shared" si="3"/>
        <v>Y</v>
      </c>
      <c r="N13" s="15">
        <v>0.6</v>
      </c>
      <c r="O13" s="14" t="str">
        <f t="shared" si="4"/>
        <v>Y</v>
      </c>
      <c r="P13" s="15">
        <v>0.52</v>
      </c>
      <c r="Q13" s="14" t="str">
        <f t="shared" si="5"/>
        <v>N</v>
      </c>
      <c r="R13" s="15">
        <v>0.86</v>
      </c>
      <c r="S13" s="14" t="str">
        <f t="shared" si="6"/>
        <v>Y</v>
      </c>
      <c r="T13" s="15">
        <v>0.56000000000000005</v>
      </c>
      <c r="U13" s="14" t="str">
        <f t="shared" si="7"/>
        <v>Y</v>
      </c>
    </row>
    <row r="14" spans="1:26" ht="15.75" x14ac:dyDescent="0.25">
      <c r="A14" s="14">
        <v>8</v>
      </c>
      <c r="B14" s="12">
        <v>1808</v>
      </c>
      <c r="C14" s="30" t="s">
        <v>90</v>
      </c>
      <c r="D14" s="23">
        <v>0.56000000000000005</v>
      </c>
      <c r="E14" s="14" t="str">
        <f t="shared" si="0"/>
        <v>Y</v>
      </c>
      <c r="F14" s="15">
        <v>0.60666666666666669</v>
      </c>
      <c r="G14" s="14" t="str">
        <f t="shared" si="1"/>
        <v>Y</v>
      </c>
      <c r="H14" s="15">
        <v>0.58666666666666667</v>
      </c>
      <c r="I14" s="14" t="str">
        <f t="shared" si="8"/>
        <v>Y</v>
      </c>
      <c r="J14" s="15">
        <v>0.57999999999999996</v>
      </c>
      <c r="K14" s="14" t="str">
        <f t="shared" si="2"/>
        <v>Y</v>
      </c>
      <c r="L14" s="15">
        <v>0.55000000000000004</v>
      </c>
      <c r="M14" s="14" t="str">
        <f t="shared" si="3"/>
        <v>Y</v>
      </c>
      <c r="N14" s="15">
        <v>0.6</v>
      </c>
      <c r="O14" s="14" t="str">
        <f t="shared" si="4"/>
        <v>Y</v>
      </c>
      <c r="P14" s="15">
        <v>0.53333333333333333</v>
      </c>
      <c r="Q14" s="14" t="str">
        <f t="shared" si="5"/>
        <v>N</v>
      </c>
      <c r="R14" s="15">
        <v>0.52</v>
      </c>
      <c r="S14" s="14" t="str">
        <f t="shared" si="6"/>
        <v>N</v>
      </c>
      <c r="T14" s="15">
        <v>0.62</v>
      </c>
      <c r="U14" s="14" t="str">
        <f t="shared" si="7"/>
        <v>Y</v>
      </c>
    </row>
    <row r="15" spans="1:26" ht="15.75" x14ac:dyDescent="0.25">
      <c r="A15" s="14">
        <v>9</v>
      </c>
      <c r="B15" s="12">
        <v>1809</v>
      </c>
      <c r="C15" s="30" t="s">
        <v>91</v>
      </c>
      <c r="D15" s="23">
        <v>0.57333333333333336</v>
      </c>
      <c r="E15" s="14" t="str">
        <f t="shared" si="0"/>
        <v>Y</v>
      </c>
      <c r="F15" s="15">
        <v>0.57333333333333336</v>
      </c>
      <c r="G15" s="14" t="str">
        <f t="shared" si="1"/>
        <v>Y</v>
      </c>
      <c r="H15" s="15">
        <v>0.50666666666666671</v>
      </c>
      <c r="I15" s="14" t="str">
        <f t="shared" si="8"/>
        <v>N</v>
      </c>
      <c r="J15" s="15">
        <v>0.5</v>
      </c>
      <c r="K15" s="14" t="str">
        <f t="shared" si="2"/>
        <v>N</v>
      </c>
      <c r="L15" s="15">
        <v>0.51</v>
      </c>
      <c r="M15" s="14" t="str">
        <f t="shared" si="3"/>
        <v>N</v>
      </c>
      <c r="N15" s="15">
        <v>0.5</v>
      </c>
      <c r="O15" s="14" t="str">
        <f t="shared" si="4"/>
        <v>N</v>
      </c>
      <c r="P15" s="15">
        <v>0.50666666666666671</v>
      </c>
      <c r="Q15" s="14" t="str">
        <f t="shared" si="5"/>
        <v>N</v>
      </c>
      <c r="R15" s="15">
        <v>0.56000000000000005</v>
      </c>
      <c r="S15" s="14" t="str">
        <f t="shared" si="6"/>
        <v>Y</v>
      </c>
      <c r="T15" s="15">
        <v>0.68</v>
      </c>
      <c r="U15" s="14" t="str">
        <f t="shared" si="7"/>
        <v>Y</v>
      </c>
    </row>
    <row r="16" spans="1:26" ht="15.75" x14ac:dyDescent="0.25">
      <c r="A16" s="14">
        <v>10</v>
      </c>
      <c r="B16" s="12">
        <v>1810</v>
      </c>
      <c r="C16" s="30" t="s">
        <v>92</v>
      </c>
      <c r="D16" s="23">
        <v>0.57333333333333336</v>
      </c>
      <c r="E16" s="14" t="str">
        <f t="shared" si="0"/>
        <v>Y</v>
      </c>
      <c r="F16" s="15">
        <v>0.6333333333333333</v>
      </c>
      <c r="G16" s="14" t="str">
        <f t="shared" si="1"/>
        <v>Y</v>
      </c>
      <c r="H16" s="15">
        <v>0.6</v>
      </c>
      <c r="I16" s="14" t="str">
        <f t="shared" si="8"/>
        <v>Y</v>
      </c>
      <c r="J16" s="15">
        <v>0.51</v>
      </c>
      <c r="K16" s="14" t="str">
        <f t="shared" si="2"/>
        <v>N</v>
      </c>
      <c r="L16" s="15">
        <v>0.52</v>
      </c>
      <c r="M16" s="14" t="str">
        <f t="shared" si="3"/>
        <v>N</v>
      </c>
      <c r="N16" s="15">
        <v>0.62</v>
      </c>
      <c r="O16" s="14" t="str">
        <f t="shared" si="4"/>
        <v>Y</v>
      </c>
      <c r="P16" s="15">
        <v>0.50666666666666671</v>
      </c>
      <c r="Q16" s="14" t="str">
        <f t="shared" si="5"/>
        <v>N</v>
      </c>
      <c r="R16" s="15">
        <v>0.62</v>
      </c>
      <c r="S16" s="14" t="str">
        <f t="shared" si="6"/>
        <v>Y</v>
      </c>
      <c r="T16" s="15">
        <v>0.62</v>
      </c>
      <c r="U16" s="14" t="str">
        <f t="shared" si="7"/>
        <v>Y</v>
      </c>
    </row>
    <row r="17" spans="1:21" ht="15.75" customHeight="1" x14ac:dyDescent="0.25">
      <c r="A17" s="14">
        <v>11</v>
      </c>
      <c r="B17" s="12">
        <v>1811</v>
      </c>
      <c r="C17" s="30" t="s">
        <v>93</v>
      </c>
      <c r="D17" s="23">
        <v>0.52</v>
      </c>
      <c r="E17" s="14" t="str">
        <f t="shared" si="0"/>
        <v>N</v>
      </c>
      <c r="F17" s="15">
        <v>0.56000000000000005</v>
      </c>
      <c r="G17" s="14" t="str">
        <f t="shared" si="1"/>
        <v>Y</v>
      </c>
      <c r="H17" s="15">
        <v>0.48699999999999999</v>
      </c>
      <c r="I17" s="14" t="str">
        <f t="shared" si="8"/>
        <v>N</v>
      </c>
      <c r="J17" s="15">
        <v>0.55000000000000004</v>
      </c>
      <c r="K17" s="14" t="str">
        <f t="shared" si="2"/>
        <v>Y</v>
      </c>
      <c r="L17" s="15">
        <v>0.51</v>
      </c>
      <c r="M17" s="14" t="str">
        <f t="shared" si="3"/>
        <v>N</v>
      </c>
      <c r="N17" s="15">
        <v>0.54</v>
      </c>
      <c r="O17" s="14" t="str">
        <f t="shared" si="4"/>
        <v>N</v>
      </c>
      <c r="P17" s="15">
        <v>0.5</v>
      </c>
      <c r="Q17" s="14" t="str">
        <f t="shared" si="5"/>
        <v>N</v>
      </c>
      <c r="R17" s="15">
        <v>0.5</v>
      </c>
      <c r="S17" s="14" t="str">
        <f t="shared" si="6"/>
        <v>N</v>
      </c>
      <c r="T17" s="15">
        <v>0.54</v>
      </c>
      <c r="U17" s="14" t="str">
        <f t="shared" si="7"/>
        <v>N</v>
      </c>
    </row>
    <row r="18" spans="1:21" ht="15.75" customHeight="1" x14ac:dyDescent="0.25">
      <c r="A18" s="14">
        <v>12</v>
      </c>
      <c r="B18" s="12">
        <v>1812</v>
      </c>
      <c r="C18" s="30" t="s">
        <v>94</v>
      </c>
      <c r="D18" s="23">
        <v>0.5</v>
      </c>
      <c r="E18" s="14" t="str">
        <f t="shared" si="0"/>
        <v>N</v>
      </c>
      <c r="F18" s="15">
        <v>0.56666666666666665</v>
      </c>
      <c r="G18" s="14" t="str">
        <f t="shared" si="1"/>
        <v>Y</v>
      </c>
      <c r="H18" s="15">
        <v>0.47299999999999998</v>
      </c>
      <c r="I18" s="14" t="str">
        <f t="shared" si="8"/>
        <v>N</v>
      </c>
      <c r="J18" s="15">
        <v>0.57999999999999996</v>
      </c>
      <c r="K18" s="14" t="str">
        <f t="shared" si="2"/>
        <v>Y</v>
      </c>
      <c r="L18" s="15">
        <v>0.45</v>
      </c>
      <c r="M18" s="14" t="str">
        <f t="shared" si="3"/>
        <v>N</v>
      </c>
      <c r="N18" s="15">
        <v>0.6</v>
      </c>
      <c r="O18" s="14" t="str">
        <f t="shared" si="4"/>
        <v>Y</v>
      </c>
      <c r="P18" s="15">
        <v>0.5</v>
      </c>
      <c r="Q18" s="14" t="str">
        <f t="shared" si="5"/>
        <v>N</v>
      </c>
      <c r="R18" s="15">
        <v>0.55000000000000004</v>
      </c>
      <c r="S18" s="14" t="str">
        <f t="shared" si="6"/>
        <v>Y</v>
      </c>
      <c r="T18" s="15">
        <v>0.52</v>
      </c>
      <c r="U18" s="14" t="str">
        <f t="shared" si="7"/>
        <v>N</v>
      </c>
    </row>
    <row r="19" spans="1:21" ht="15.75" customHeight="1" x14ac:dyDescent="0.25">
      <c r="A19" s="14">
        <v>13</v>
      </c>
      <c r="B19" s="12">
        <v>1813</v>
      </c>
      <c r="C19" s="30" t="s">
        <v>95</v>
      </c>
      <c r="D19" s="23">
        <v>0.62</v>
      </c>
      <c r="E19" s="14" t="str">
        <f t="shared" si="0"/>
        <v>Y</v>
      </c>
      <c r="F19" s="15">
        <v>0.58666666666666667</v>
      </c>
      <c r="G19" s="14" t="str">
        <f t="shared" si="1"/>
        <v>Y</v>
      </c>
      <c r="H19" s="15">
        <v>0.6</v>
      </c>
      <c r="I19" s="14" t="str">
        <f t="shared" si="8"/>
        <v>Y</v>
      </c>
      <c r="J19" s="15">
        <v>0.53</v>
      </c>
      <c r="K19" s="14" t="str">
        <f t="shared" si="2"/>
        <v>N</v>
      </c>
      <c r="L19" s="15">
        <v>0.52</v>
      </c>
      <c r="M19" s="14" t="str">
        <f t="shared" si="3"/>
        <v>N</v>
      </c>
      <c r="N19" s="15">
        <v>0.54</v>
      </c>
      <c r="O19" s="14" t="str">
        <f t="shared" si="4"/>
        <v>N</v>
      </c>
      <c r="P19" s="15">
        <v>0.50666666666666671</v>
      </c>
      <c r="Q19" s="14" t="str">
        <f t="shared" si="5"/>
        <v>N</v>
      </c>
      <c r="R19" s="15">
        <v>0.5</v>
      </c>
      <c r="S19" s="14" t="str">
        <f t="shared" si="6"/>
        <v>N</v>
      </c>
      <c r="T19" s="15">
        <v>0.52</v>
      </c>
      <c r="U19" s="14" t="str">
        <f t="shared" si="7"/>
        <v>N</v>
      </c>
    </row>
    <row r="20" spans="1:21" ht="15.75" customHeight="1" x14ac:dyDescent="0.25">
      <c r="A20" s="14">
        <v>14</v>
      </c>
      <c r="B20" s="12">
        <v>1814</v>
      </c>
      <c r="C20" s="30" t="s">
        <v>96</v>
      </c>
      <c r="D20" s="23">
        <v>0.57999999999999996</v>
      </c>
      <c r="E20" s="14" t="str">
        <f t="shared" si="0"/>
        <v>Y</v>
      </c>
      <c r="F20" s="15">
        <v>0.66666666666666663</v>
      </c>
      <c r="G20" s="14" t="str">
        <f t="shared" si="1"/>
        <v>Y</v>
      </c>
      <c r="H20" s="15">
        <v>0.48699999999999999</v>
      </c>
      <c r="I20" s="14" t="str">
        <f t="shared" si="8"/>
        <v>N</v>
      </c>
      <c r="J20" s="15">
        <v>0.38</v>
      </c>
      <c r="K20" s="14" t="str">
        <f t="shared" si="2"/>
        <v>N</v>
      </c>
      <c r="L20" s="15">
        <v>0.54</v>
      </c>
      <c r="M20" s="14" t="str">
        <f t="shared" si="3"/>
        <v>N</v>
      </c>
      <c r="N20" s="15">
        <v>0.6</v>
      </c>
      <c r="O20" s="14" t="str">
        <f t="shared" si="4"/>
        <v>Y</v>
      </c>
      <c r="P20" s="15">
        <v>0.52</v>
      </c>
      <c r="Q20" s="14" t="str">
        <f t="shared" si="5"/>
        <v>N</v>
      </c>
      <c r="R20" s="15">
        <v>0.57999999999999996</v>
      </c>
      <c r="S20" s="14" t="str">
        <f t="shared" si="6"/>
        <v>Y</v>
      </c>
      <c r="T20" s="15">
        <v>0.8</v>
      </c>
      <c r="U20" s="14" t="str">
        <f t="shared" si="7"/>
        <v>Y</v>
      </c>
    </row>
    <row r="21" spans="1:21" ht="15.75" customHeight="1" x14ac:dyDescent="0.25">
      <c r="A21" s="14">
        <v>15</v>
      </c>
      <c r="B21" s="12">
        <v>1815</v>
      </c>
      <c r="C21" s="30" t="s">
        <v>97</v>
      </c>
      <c r="D21" s="23">
        <v>0.62666666666666671</v>
      </c>
      <c r="E21" s="14" t="str">
        <f t="shared" si="0"/>
        <v>Y</v>
      </c>
      <c r="F21" s="15">
        <v>0.59333333333333338</v>
      </c>
      <c r="G21" s="14" t="str">
        <f t="shared" si="1"/>
        <v>Y</v>
      </c>
      <c r="H21" s="15">
        <v>0.55333333333333334</v>
      </c>
      <c r="I21" s="14" t="str">
        <f t="shared" si="8"/>
        <v>Y</v>
      </c>
      <c r="J21" s="15">
        <v>0.54</v>
      </c>
      <c r="K21" s="14" t="str">
        <f t="shared" si="2"/>
        <v>N</v>
      </c>
      <c r="L21" s="15">
        <v>0.55000000000000004</v>
      </c>
      <c r="M21" s="14" t="str">
        <f t="shared" si="3"/>
        <v>Y</v>
      </c>
      <c r="N21" s="15">
        <v>0.5</v>
      </c>
      <c r="O21" s="14" t="str">
        <f t="shared" si="4"/>
        <v>N</v>
      </c>
      <c r="P21" s="15">
        <v>0.52666666666666662</v>
      </c>
      <c r="Q21" s="14" t="str">
        <f t="shared" si="5"/>
        <v>N</v>
      </c>
      <c r="R21" s="15">
        <v>0.56999999999999995</v>
      </c>
      <c r="S21" s="14" t="str">
        <f t="shared" si="6"/>
        <v>Y</v>
      </c>
      <c r="T21" s="15">
        <v>0.7</v>
      </c>
      <c r="U21" s="14" t="str">
        <f t="shared" si="7"/>
        <v>Y</v>
      </c>
    </row>
    <row r="22" spans="1:21" ht="15.75" customHeight="1" x14ac:dyDescent="0.25">
      <c r="A22" s="14">
        <v>16</v>
      </c>
      <c r="B22" s="12">
        <v>1816</v>
      </c>
      <c r="C22" s="30" t="s">
        <v>98</v>
      </c>
      <c r="D22" s="23">
        <v>0.59333333333333338</v>
      </c>
      <c r="E22" s="14" t="str">
        <f t="shared" si="0"/>
        <v>Y</v>
      </c>
      <c r="F22" s="15">
        <v>0.65333333333333332</v>
      </c>
      <c r="G22" s="14" t="str">
        <f t="shared" si="1"/>
        <v>Y</v>
      </c>
      <c r="H22" s="15">
        <v>0.61333333333333329</v>
      </c>
      <c r="I22" s="14" t="str">
        <f t="shared" si="8"/>
        <v>Y</v>
      </c>
      <c r="J22" s="15">
        <v>0.86</v>
      </c>
      <c r="K22" s="14" t="str">
        <f t="shared" si="2"/>
        <v>Y</v>
      </c>
      <c r="L22" s="15">
        <v>0.57999999999999996</v>
      </c>
      <c r="M22" s="14" t="str">
        <f t="shared" si="3"/>
        <v>Y</v>
      </c>
      <c r="N22" s="15">
        <v>0.62</v>
      </c>
      <c r="O22" s="14" t="str">
        <f t="shared" si="4"/>
        <v>Y</v>
      </c>
      <c r="P22" s="15">
        <v>0.60666666666666669</v>
      </c>
      <c r="Q22" s="14" t="str">
        <f t="shared" si="5"/>
        <v>Y</v>
      </c>
      <c r="R22" s="15">
        <v>0.65</v>
      </c>
      <c r="S22" s="14" t="str">
        <f t="shared" si="6"/>
        <v>Y</v>
      </c>
      <c r="T22" s="15">
        <v>0.76</v>
      </c>
      <c r="U22" s="14" t="str">
        <f t="shared" si="7"/>
        <v>Y</v>
      </c>
    </row>
    <row r="23" spans="1:21" ht="15.75" customHeight="1" x14ac:dyDescent="0.25">
      <c r="A23" s="14">
        <v>17</v>
      </c>
      <c r="B23" s="12">
        <v>1817</v>
      </c>
      <c r="C23" s="30" t="s">
        <v>99</v>
      </c>
      <c r="D23" s="23">
        <v>0.65333333333333332</v>
      </c>
      <c r="E23" s="14" t="str">
        <f t="shared" si="0"/>
        <v>Y</v>
      </c>
      <c r="F23" s="15">
        <v>0.67333333333333334</v>
      </c>
      <c r="G23" s="14" t="str">
        <f t="shared" si="1"/>
        <v>Y</v>
      </c>
      <c r="H23" s="15">
        <v>0.55333333333333334</v>
      </c>
      <c r="I23" s="14" t="str">
        <f t="shared" si="8"/>
        <v>Y</v>
      </c>
      <c r="J23" s="15">
        <v>0.54</v>
      </c>
      <c r="K23" s="14" t="str">
        <f t="shared" si="2"/>
        <v>N</v>
      </c>
      <c r="L23" s="15">
        <v>0.63</v>
      </c>
      <c r="M23" s="14" t="str">
        <f t="shared" si="3"/>
        <v>Y</v>
      </c>
      <c r="N23" s="15">
        <v>0.62</v>
      </c>
      <c r="O23" s="14" t="str">
        <f t="shared" si="4"/>
        <v>Y</v>
      </c>
      <c r="P23" s="15">
        <v>0.67333333333333334</v>
      </c>
      <c r="Q23" s="14" t="str">
        <f t="shared" si="5"/>
        <v>Y</v>
      </c>
      <c r="R23" s="15">
        <v>0.59</v>
      </c>
      <c r="S23" s="14" t="str">
        <f t="shared" si="6"/>
        <v>Y</v>
      </c>
      <c r="T23" s="15">
        <v>0.62</v>
      </c>
      <c r="U23" s="14" t="str">
        <f t="shared" si="7"/>
        <v>Y</v>
      </c>
    </row>
    <row r="24" spans="1:21" ht="15.75" customHeight="1" x14ac:dyDescent="0.25">
      <c r="A24" s="14">
        <v>18</v>
      </c>
      <c r="B24" s="12">
        <v>1818</v>
      </c>
      <c r="C24" s="30" t="s">
        <v>100</v>
      </c>
      <c r="D24" s="23">
        <v>0.53333333333333333</v>
      </c>
      <c r="E24" s="14" t="str">
        <f t="shared" si="0"/>
        <v>N</v>
      </c>
      <c r="F24" s="15">
        <v>0.60666666666666669</v>
      </c>
      <c r="G24" s="14" t="str">
        <f t="shared" si="1"/>
        <v>Y</v>
      </c>
      <c r="H24" s="15">
        <v>0.57999999999999996</v>
      </c>
      <c r="I24" s="14" t="str">
        <f t="shared" si="8"/>
        <v>Y</v>
      </c>
      <c r="J24" s="15">
        <v>0.7</v>
      </c>
      <c r="K24" s="14" t="str">
        <f t="shared" si="2"/>
        <v>Y</v>
      </c>
      <c r="L24" s="15">
        <v>0.57999999999999996</v>
      </c>
      <c r="M24" s="14" t="str">
        <f t="shared" si="3"/>
        <v>Y</v>
      </c>
      <c r="N24" s="15">
        <v>0.6</v>
      </c>
      <c r="O24" s="14" t="str">
        <f t="shared" si="4"/>
        <v>Y</v>
      </c>
      <c r="P24" s="15">
        <v>0.52</v>
      </c>
      <c r="Q24" s="14" t="str">
        <f t="shared" si="5"/>
        <v>N</v>
      </c>
      <c r="R24" s="15">
        <v>0.57999999999999996</v>
      </c>
      <c r="S24" s="14" t="str">
        <f t="shared" si="6"/>
        <v>Y</v>
      </c>
      <c r="T24" s="15">
        <v>0.66</v>
      </c>
      <c r="U24" s="14" t="str">
        <f t="shared" si="7"/>
        <v>Y</v>
      </c>
    </row>
    <row r="25" spans="1:21" ht="15.75" customHeight="1" x14ac:dyDescent="0.25">
      <c r="A25" s="14">
        <v>19</v>
      </c>
      <c r="B25" s="12">
        <v>1819</v>
      </c>
      <c r="C25" s="30" t="s">
        <v>101</v>
      </c>
      <c r="D25" s="23">
        <v>0.5</v>
      </c>
      <c r="E25" s="14" t="str">
        <f t="shared" si="0"/>
        <v>N</v>
      </c>
      <c r="F25" s="15">
        <v>0.67333333333333334</v>
      </c>
      <c r="G25" s="14" t="str">
        <f t="shared" si="1"/>
        <v>Y</v>
      </c>
      <c r="H25" s="15">
        <v>0.56000000000000005</v>
      </c>
      <c r="I25" s="14" t="str">
        <f t="shared" si="8"/>
        <v>Y</v>
      </c>
      <c r="J25" s="15">
        <v>0.66</v>
      </c>
      <c r="K25" s="14" t="str">
        <f t="shared" si="2"/>
        <v>Y</v>
      </c>
      <c r="L25" s="15">
        <v>0.54</v>
      </c>
      <c r="M25" s="14" t="str">
        <f t="shared" si="3"/>
        <v>N</v>
      </c>
      <c r="N25" s="15">
        <v>0.72</v>
      </c>
      <c r="O25" s="14" t="str">
        <f t="shared" si="4"/>
        <v>Y</v>
      </c>
      <c r="P25" s="15">
        <v>0.52666666666666662</v>
      </c>
      <c r="Q25" s="14" t="str">
        <f t="shared" si="5"/>
        <v>N</v>
      </c>
      <c r="R25" s="15">
        <v>0.66</v>
      </c>
      <c r="S25" s="14" t="str">
        <f t="shared" si="6"/>
        <v>Y</v>
      </c>
      <c r="T25" s="15">
        <v>0.7</v>
      </c>
      <c r="U25" s="14" t="str">
        <f t="shared" si="7"/>
        <v>Y</v>
      </c>
    </row>
    <row r="26" spans="1:21" ht="15.75" customHeight="1" x14ac:dyDescent="0.25">
      <c r="A26" s="14">
        <v>20</v>
      </c>
      <c r="B26" s="12">
        <v>1820</v>
      </c>
      <c r="C26" s="30" t="s">
        <v>102</v>
      </c>
      <c r="D26" s="23">
        <v>0.5</v>
      </c>
      <c r="E26" s="14" t="str">
        <f t="shared" si="0"/>
        <v>N</v>
      </c>
      <c r="F26" s="15">
        <v>0.58666666666666667</v>
      </c>
      <c r="G26" s="14" t="str">
        <f t="shared" si="1"/>
        <v>Y</v>
      </c>
      <c r="H26" s="15">
        <v>0.56000000000000005</v>
      </c>
      <c r="I26" s="14" t="str">
        <f t="shared" si="8"/>
        <v>Y</v>
      </c>
      <c r="J26" s="15">
        <v>0.57999999999999996</v>
      </c>
      <c r="K26" s="14" t="str">
        <f t="shared" si="2"/>
        <v>Y</v>
      </c>
      <c r="L26" s="15">
        <v>0.6</v>
      </c>
      <c r="M26" s="14" t="str">
        <f t="shared" si="3"/>
        <v>Y</v>
      </c>
      <c r="N26" s="15">
        <v>0.56000000000000005</v>
      </c>
      <c r="O26" s="14" t="str">
        <f t="shared" si="4"/>
        <v>Y</v>
      </c>
      <c r="P26" s="15">
        <v>0.51333333333333331</v>
      </c>
      <c r="Q26" s="14" t="str">
        <f t="shared" si="5"/>
        <v>N</v>
      </c>
      <c r="R26" s="15">
        <v>0.54</v>
      </c>
      <c r="S26" s="14" t="str">
        <f t="shared" si="6"/>
        <v>N</v>
      </c>
      <c r="T26" s="15">
        <v>0.66</v>
      </c>
      <c r="U26" s="14" t="str">
        <f t="shared" si="7"/>
        <v>Y</v>
      </c>
    </row>
    <row r="27" spans="1:21" ht="15.75" customHeight="1" x14ac:dyDescent="0.25">
      <c r="A27" s="14">
        <v>21</v>
      </c>
      <c r="B27" s="12">
        <v>1821</v>
      </c>
      <c r="C27" s="30" t="s">
        <v>103</v>
      </c>
      <c r="D27" s="23">
        <v>3.3333333333333333E-2</v>
      </c>
      <c r="E27" s="14" t="str">
        <f t="shared" si="0"/>
        <v>N</v>
      </c>
      <c r="F27" s="15">
        <v>0.30666666666666664</v>
      </c>
      <c r="G27" s="14" t="str">
        <f t="shared" si="1"/>
        <v>N</v>
      </c>
      <c r="H27" s="15">
        <v>0.12</v>
      </c>
      <c r="I27" s="14" t="str">
        <f t="shared" si="8"/>
        <v>N</v>
      </c>
      <c r="J27" s="15">
        <v>0.1</v>
      </c>
      <c r="K27" s="14" t="str">
        <f t="shared" si="2"/>
        <v>N</v>
      </c>
      <c r="L27" s="15">
        <v>0.21</v>
      </c>
      <c r="M27" s="14" t="str">
        <f t="shared" si="3"/>
        <v>N</v>
      </c>
      <c r="N27" s="15">
        <v>0</v>
      </c>
      <c r="O27" s="14" t="str">
        <f t="shared" si="4"/>
        <v>N</v>
      </c>
      <c r="P27" s="15">
        <v>0</v>
      </c>
      <c r="Q27" s="14" t="str">
        <f t="shared" si="5"/>
        <v>N</v>
      </c>
      <c r="R27" s="15">
        <v>0.26</v>
      </c>
      <c r="S27" s="14" t="str">
        <f t="shared" si="6"/>
        <v>N</v>
      </c>
      <c r="T27" s="15">
        <v>0</v>
      </c>
      <c r="U27" s="14" t="str">
        <f t="shared" si="7"/>
        <v>N</v>
      </c>
    </row>
    <row r="28" spans="1:21" ht="15.75" customHeight="1" x14ac:dyDescent="0.25">
      <c r="A28" s="14">
        <v>22</v>
      </c>
      <c r="B28" s="12">
        <v>1822</v>
      </c>
      <c r="C28" s="30" t="s">
        <v>104</v>
      </c>
      <c r="D28" s="23">
        <v>0.57999999999999996</v>
      </c>
      <c r="E28" s="14" t="str">
        <f t="shared" si="0"/>
        <v>Y</v>
      </c>
      <c r="F28" s="15">
        <v>0.6333333333333333</v>
      </c>
      <c r="G28" s="14" t="str">
        <f t="shared" si="1"/>
        <v>Y</v>
      </c>
      <c r="H28" s="15">
        <v>0.57333333333333336</v>
      </c>
      <c r="I28" s="14" t="str">
        <f t="shared" si="8"/>
        <v>Y</v>
      </c>
      <c r="J28" s="15">
        <v>0.66</v>
      </c>
      <c r="K28" s="14" t="str">
        <f t="shared" si="2"/>
        <v>Y</v>
      </c>
      <c r="L28" s="15">
        <v>0.56999999999999995</v>
      </c>
      <c r="M28" s="14" t="str">
        <f t="shared" si="3"/>
        <v>Y</v>
      </c>
      <c r="N28" s="15">
        <v>0.5</v>
      </c>
      <c r="O28" s="14" t="str">
        <f t="shared" si="4"/>
        <v>N</v>
      </c>
      <c r="P28" s="15">
        <v>0.65333333333333332</v>
      </c>
      <c r="Q28" s="14" t="str">
        <f t="shared" si="5"/>
        <v>Y</v>
      </c>
      <c r="R28" s="15">
        <v>0.61</v>
      </c>
      <c r="S28" s="14" t="str">
        <f t="shared" si="6"/>
        <v>Y</v>
      </c>
      <c r="T28" s="15">
        <v>0.82</v>
      </c>
      <c r="U28" s="14" t="str">
        <f t="shared" si="7"/>
        <v>Y</v>
      </c>
    </row>
    <row r="29" spans="1:21" ht="15.75" customHeight="1" x14ac:dyDescent="0.25">
      <c r="A29" s="14">
        <v>23</v>
      </c>
      <c r="B29" s="12">
        <v>1823</v>
      </c>
      <c r="C29" s="30" t="s">
        <v>105</v>
      </c>
      <c r="D29" s="23">
        <v>0.61333333333333329</v>
      </c>
      <c r="E29" s="14" t="str">
        <f t="shared" si="0"/>
        <v>Y</v>
      </c>
      <c r="F29" s="15">
        <v>0.6333333333333333</v>
      </c>
      <c r="G29" s="14" t="str">
        <f t="shared" si="1"/>
        <v>Y</v>
      </c>
      <c r="H29" s="15">
        <v>0.57999999999999996</v>
      </c>
      <c r="I29" s="14" t="str">
        <f t="shared" si="8"/>
        <v>Y</v>
      </c>
      <c r="J29" s="15">
        <v>0.61</v>
      </c>
      <c r="K29" s="14" t="str">
        <f t="shared" si="2"/>
        <v>Y</v>
      </c>
      <c r="L29" s="15">
        <v>0.54</v>
      </c>
      <c r="M29" s="14" t="str">
        <f t="shared" si="3"/>
        <v>N</v>
      </c>
      <c r="N29" s="15">
        <v>0.54</v>
      </c>
      <c r="O29" s="14" t="str">
        <f t="shared" si="4"/>
        <v>N</v>
      </c>
      <c r="P29" s="15">
        <v>0.52</v>
      </c>
      <c r="Q29" s="14" t="str">
        <f t="shared" si="5"/>
        <v>N</v>
      </c>
      <c r="R29" s="15">
        <v>0.63</v>
      </c>
      <c r="S29" s="14" t="str">
        <f t="shared" si="6"/>
        <v>Y</v>
      </c>
      <c r="T29" s="15">
        <v>0.92</v>
      </c>
      <c r="U29" s="14" t="str">
        <f t="shared" si="7"/>
        <v>Y</v>
      </c>
    </row>
    <row r="30" spans="1:21" ht="15.75" customHeight="1" x14ac:dyDescent="0.25">
      <c r="A30" s="14">
        <v>24</v>
      </c>
      <c r="B30" s="12">
        <v>1824</v>
      </c>
      <c r="C30" s="30" t="s">
        <v>106</v>
      </c>
      <c r="D30" s="23">
        <v>0.50666666666666671</v>
      </c>
      <c r="E30" s="14" t="str">
        <f t="shared" si="0"/>
        <v>N</v>
      </c>
      <c r="F30" s="15">
        <v>0.66</v>
      </c>
      <c r="G30" s="14" t="str">
        <f t="shared" si="1"/>
        <v>Y</v>
      </c>
      <c r="H30" s="15">
        <v>0.6</v>
      </c>
      <c r="I30" s="14" t="str">
        <f t="shared" si="8"/>
        <v>Y</v>
      </c>
      <c r="J30" s="15">
        <v>0.35</v>
      </c>
      <c r="K30" s="14" t="str">
        <f t="shared" si="2"/>
        <v>N</v>
      </c>
      <c r="L30" s="15">
        <v>0.56999999999999995</v>
      </c>
      <c r="M30" s="14" t="str">
        <f t="shared" si="3"/>
        <v>Y</v>
      </c>
      <c r="N30" s="15">
        <v>0.62</v>
      </c>
      <c r="O30" s="14" t="str">
        <f t="shared" si="4"/>
        <v>Y</v>
      </c>
      <c r="P30" s="15">
        <v>0.58666666666666667</v>
      </c>
      <c r="Q30" s="14" t="str">
        <f t="shared" si="5"/>
        <v>Y</v>
      </c>
      <c r="R30" s="15">
        <v>0.67</v>
      </c>
      <c r="S30" s="14" t="str">
        <f t="shared" si="6"/>
        <v>Y</v>
      </c>
      <c r="T30" s="15">
        <v>0.94</v>
      </c>
      <c r="U30" s="14" t="str">
        <f t="shared" si="7"/>
        <v>Y</v>
      </c>
    </row>
    <row r="31" spans="1:21" ht="15.75" customHeight="1" x14ac:dyDescent="0.25">
      <c r="A31" s="14">
        <v>25</v>
      </c>
      <c r="B31" s="12">
        <v>1825</v>
      </c>
      <c r="C31" s="30" t="s">
        <v>107</v>
      </c>
      <c r="D31" s="23">
        <v>0.60666666666666669</v>
      </c>
      <c r="E31" s="14" t="str">
        <f t="shared" si="0"/>
        <v>Y</v>
      </c>
      <c r="F31" s="15">
        <v>0.6</v>
      </c>
      <c r="G31" s="14" t="str">
        <f t="shared" si="1"/>
        <v>Y</v>
      </c>
      <c r="H31" s="15">
        <v>0.60666666666666669</v>
      </c>
      <c r="I31" s="14" t="str">
        <f t="shared" si="8"/>
        <v>Y</v>
      </c>
      <c r="J31" s="15">
        <v>0.68</v>
      </c>
      <c r="K31" s="14" t="str">
        <f t="shared" si="2"/>
        <v>Y</v>
      </c>
      <c r="L31" s="15">
        <v>0.53</v>
      </c>
      <c r="M31" s="14" t="str">
        <f t="shared" si="3"/>
        <v>N</v>
      </c>
      <c r="N31" s="15">
        <v>0.66</v>
      </c>
      <c r="O31" s="14" t="str">
        <f t="shared" si="4"/>
        <v>Y</v>
      </c>
      <c r="P31" s="15">
        <v>0.52</v>
      </c>
      <c r="Q31" s="14" t="str">
        <f t="shared" si="5"/>
        <v>N</v>
      </c>
      <c r="R31" s="15">
        <v>0.66</v>
      </c>
      <c r="S31" s="14" t="str">
        <f t="shared" si="6"/>
        <v>Y</v>
      </c>
      <c r="T31" s="15">
        <v>0.84</v>
      </c>
      <c r="U31" s="14" t="str">
        <f t="shared" si="7"/>
        <v>Y</v>
      </c>
    </row>
    <row r="32" spans="1:21" ht="15.75" customHeight="1" x14ac:dyDescent="0.25">
      <c r="A32" s="14">
        <v>26</v>
      </c>
      <c r="B32" s="12">
        <v>1826</v>
      </c>
      <c r="C32" s="30" t="s">
        <v>108</v>
      </c>
      <c r="D32" s="23">
        <v>0.55333333333333334</v>
      </c>
      <c r="E32" s="14" t="str">
        <f t="shared" si="0"/>
        <v>Y</v>
      </c>
      <c r="F32" s="15">
        <v>0.57333333333333336</v>
      </c>
      <c r="G32" s="14" t="str">
        <f t="shared" si="1"/>
        <v>Y</v>
      </c>
      <c r="H32" s="15">
        <v>0.57333333333333336</v>
      </c>
      <c r="I32" s="14" t="str">
        <f t="shared" si="8"/>
        <v>Y</v>
      </c>
      <c r="J32" s="15">
        <v>0.47</v>
      </c>
      <c r="K32" s="14" t="str">
        <f t="shared" si="2"/>
        <v>N</v>
      </c>
      <c r="L32" s="15">
        <v>0.51</v>
      </c>
      <c r="M32" s="14" t="str">
        <f t="shared" si="3"/>
        <v>N</v>
      </c>
      <c r="N32" s="15">
        <v>0.5</v>
      </c>
      <c r="O32" s="14" t="str">
        <f t="shared" si="4"/>
        <v>N</v>
      </c>
      <c r="P32" s="15">
        <v>0.5</v>
      </c>
      <c r="Q32" s="14" t="str">
        <f t="shared" si="5"/>
        <v>N</v>
      </c>
      <c r="R32" s="15">
        <v>0.7</v>
      </c>
      <c r="S32" s="14" t="str">
        <f t="shared" si="6"/>
        <v>Y</v>
      </c>
      <c r="T32" s="15">
        <v>0.78</v>
      </c>
      <c r="U32" s="14" t="str">
        <f t="shared" si="7"/>
        <v>Y</v>
      </c>
    </row>
    <row r="33" spans="1:21" ht="15.75" customHeight="1" x14ac:dyDescent="0.25">
      <c r="A33" s="14">
        <v>27</v>
      </c>
      <c r="B33" s="12">
        <v>1827</v>
      </c>
      <c r="C33" s="30" t="s">
        <v>109</v>
      </c>
      <c r="D33" s="23">
        <v>0.61333333333333329</v>
      </c>
      <c r="E33" s="14" t="str">
        <f t="shared" si="0"/>
        <v>Y</v>
      </c>
      <c r="F33" s="15">
        <v>0.69333333333333336</v>
      </c>
      <c r="G33" s="14" t="str">
        <f t="shared" si="1"/>
        <v>Y</v>
      </c>
      <c r="H33" s="15">
        <v>0.61333333333333329</v>
      </c>
      <c r="I33" s="14" t="str">
        <f t="shared" si="8"/>
        <v>Y</v>
      </c>
      <c r="J33" s="15">
        <v>0.59</v>
      </c>
      <c r="K33" s="14" t="str">
        <f t="shared" si="2"/>
        <v>Y</v>
      </c>
      <c r="L33" s="15">
        <v>0.53</v>
      </c>
      <c r="M33" s="14" t="str">
        <f t="shared" si="3"/>
        <v>N</v>
      </c>
      <c r="N33" s="15">
        <v>0.57999999999999996</v>
      </c>
      <c r="O33" s="14" t="str">
        <f t="shared" si="4"/>
        <v>Y</v>
      </c>
      <c r="P33" s="15">
        <v>0.68666666666666665</v>
      </c>
      <c r="Q33" s="14" t="str">
        <f t="shared" si="5"/>
        <v>Y</v>
      </c>
      <c r="R33" s="15">
        <v>0.52</v>
      </c>
      <c r="S33" s="14" t="str">
        <f t="shared" si="6"/>
        <v>N</v>
      </c>
      <c r="T33" s="15">
        <v>0.78</v>
      </c>
      <c r="U33" s="14" t="str">
        <f t="shared" si="7"/>
        <v>Y</v>
      </c>
    </row>
    <row r="34" spans="1:21" ht="15.75" customHeight="1" x14ac:dyDescent="0.25">
      <c r="A34" s="14">
        <v>28</v>
      </c>
      <c r="B34" s="12">
        <v>1828</v>
      </c>
      <c r="C34" s="30" t="s">
        <v>110</v>
      </c>
      <c r="D34" s="23">
        <v>0.62</v>
      </c>
      <c r="E34" s="14" t="str">
        <f t="shared" si="0"/>
        <v>Y</v>
      </c>
      <c r="F34" s="15">
        <v>0.6333333333333333</v>
      </c>
      <c r="G34" s="14" t="str">
        <f t="shared" si="1"/>
        <v>Y</v>
      </c>
      <c r="H34" s="15">
        <v>0.49333333333333335</v>
      </c>
      <c r="I34" s="14" t="str">
        <f t="shared" si="8"/>
        <v>N</v>
      </c>
      <c r="J34" s="15">
        <v>0.48</v>
      </c>
      <c r="K34" s="14" t="str">
        <f t="shared" si="2"/>
        <v>N</v>
      </c>
      <c r="L34" s="15">
        <v>0.57999999999999996</v>
      </c>
      <c r="M34" s="14" t="str">
        <f t="shared" si="3"/>
        <v>Y</v>
      </c>
      <c r="N34" s="15">
        <v>0.57999999999999996</v>
      </c>
      <c r="O34" s="14" t="str">
        <f t="shared" si="4"/>
        <v>Y</v>
      </c>
      <c r="P34" s="15">
        <v>0.5</v>
      </c>
      <c r="Q34" s="14" t="str">
        <f t="shared" si="5"/>
        <v>N</v>
      </c>
      <c r="R34" s="15">
        <v>0.53</v>
      </c>
      <c r="S34" s="14" t="str">
        <f t="shared" si="6"/>
        <v>N</v>
      </c>
      <c r="T34" s="15">
        <v>0.68</v>
      </c>
      <c r="U34" s="14" t="str">
        <f t="shared" si="7"/>
        <v>Y</v>
      </c>
    </row>
    <row r="35" spans="1:21" ht="15.75" customHeight="1" x14ac:dyDescent="0.25">
      <c r="A35" s="14">
        <v>29</v>
      </c>
      <c r="B35" s="12">
        <v>1829</v>
      </c>
      <c r="C35" s="30" t="s">
        <v>111</v>
      </c>
      <c r="D35" s="23">
        <v>0.52</v>
      </c>
      <c r="E35" s="14" t="str">
        <f t="shared" si="0"/>
        <v>N</v>
      </c>
      <c r="F35" s="15">
        <v>0.7</v>
      </c>
      <c r="G35" s="14" t="str">
        <f t="shared" si="1"/>
        <v>Y</v>
      </c>
      <c r="H35" s="15">
        <v>0.68666666666666665</v>
      </c>
      <c r="I35" s="14" t="str">
        <f t="shared" si="8"/>
        <v>Y</v>
      </c>
      <c r="J35" s="15">
        <v>0.47</v>
      </c>
      <c r="K35" s="14" t="str">
        <f t="shared" si="2"/>
        <v>N</v>
      </c>
      <c r="L35" s="15">
        <v>0.52</v>
      </c>
      <c r="M35" s="14" t="str">
        <f t="shared" si="3"/>
        <v>N</v>
      </c>
      <c r="N35" s="15">
        <v>0.54</v>
      </c>
      <c r="O35" s="14" t="str">
        <f t="shared" si="4"/>
        <v>N</v>
      </c>
      <c r="P35" s="15">
        <v>0.5</v>
      </c>
      <c r="Q35" s="14" t="str">
        <f t="shared" si="5"/>
        <v>N</v>
      </c>
      <c r="R35" s="15">
        <v>0.59</v>
      </c>
      <c r="S35" s="14" t="str">
        <f t="shared" si="6"/>
        <v>Y</v>
      </c>
      <c r="T35" s="15">
        <v>0.66</v>
      </c>
      <c r="U35" s="14" t="str">
        <f t="shared" si="7"/>
        <v>Y</v>
      </c>
    </row>
    <row r="36" spans="1:21" ht="15.75" customHeight="1" x14ac:dyDescent="0.25">
      <c r="A36" s="14">
        <v>30</v>
      </c>
      <c r="B36" s="12">
        <v>1830</v>
      </c>
      <c r="C36" s="30" t="s">
        <v>112</v>
      </c>
      <c r="D36" s="23">
        <v>0.57999999999999996</v>
      </c>
      <c r="E36" s="14" t="str">
        <f t="shared" si="0"/>
        <v>Y</v>
      </c>
      <c r="F36" s="15">
        <v>0.66</v>
      </c>
      <c r="G36" s="14" t="str">
        <f t="shared" si="1"/>
        <v>Y</v>
      </c>
      <c r="H36" s="15">
        <v>0.59333333333333338</v>
      </c>
      <c r="I36" s="14" t="str">
        <f t="shared" si="8"/>
        <v>Y</v>
      </c>
      <c r="J36" s="15">
        <v>0.65</v>
      </c>
      <c r="K36" s="14" t="str">
        <f t="shared" si="2"/>
        <v>Y</v>
      </c>
      <c r="L36" s="15">
        <v>0.56000000000000005</v>
      </c>
      <c r="M36" s="14" t="str">
        <f t="shared" si="3"/>
        <v>Y</v>
      </c>
      <c r="N36" s="15">
        <v>0.64</v>
      </c>
      <c r="O36" s="14" t="str">
        <f t="shared" si="4"/>
        <v>Y</v>
      </c>
      <c r="P36" s="15">
        <v>0.57999999999999996</v>
      </c>
      <c r="Q36" s="14" t="str">
        <f t="shared" si="5"/>
        <v>Y</v>
      </c>
      <c r="R36" s="15">
        <v>0.6</v>
      </c>
      <c r="S36" s="14" t="str">
        <f t="shared" si="6"/>
        <v>Y</v>
      </c>
      <c r="T36" s="15">
        <v>0.8</v>
      </c>
      <c r="U36" s="14" t="str">
        <f t="shared" si="7"/>
        <v>Y</v>
      </c>
    </row>
    <row r="37" spans="1:21" ht="15.75" customHeight="1" x14ac:dyDescent="0.25">
      <c r="A37" s="14">
        <v>31</v>
      </c>
      <c r="B37" s="12">
        <v>1831</v>
      </c>
      <c r="C37" s="30" t="s">
        <v>113</v>
      </c>
      <c r="D37" s="23">
        <v>0.72666666666666668</v>
      </c>
      <c r="E37" s="14" t="str">
        <f t="shared" si="0"/>
        <v>Y</v>
      </c>
      <c r="F37" s="15">
        <v>0.64</v>
      </c>
      <c r="G37" s="14" t="str">
        <f t="shared" si="1"/>
        <v>Y</v>
      </c>
      <c r="H37" s="15">
        <v>0.62</v>
      </c>
      <c r="I37" s="14" t="str">
        <f t="shared" si="8"/>
        <v>Y</v>
      </c>
      <c r="J37" s="15">
        <v>0.46</v>
      </c>
      <c r="K37" s="14" t="str">
        <f t="shared" si="2"/>
        <v>N</v>
      </c>
      <c r="L37" s="15">
        <v>0.65</v>
      </c>
      <c r="M37" s="14" t="str">
        <f t="shared" si="3"/>
        <v>Y</v>
      </c>
      <c r="N37" s="15">
        <v>0.66</v>
      </c>
      <c r="O37" s="14" t="str">
        <f t="shared" si="4"/>
        <v>Y</v>
      </c>
      <c r="P37" s="15">
        <v>0.56666666666666665</v>
      </c>
      <c r="Q37" s="14" t="str">
        <f t="shared" si="5"/>
        <v>Y</v>
      </c>
      <c r="R37" s="15">
        <v>0.65</v>
      </c>
      <c r="S37" s="14" t="str">
        <f t="shared" si="6"/>
        <v>Y</v>
      </c>
      <c r="T37" s="15">
        <v>0.84</v>
      </c>
      <c r="U37" s="14" t="str">
        <f t="shared" si="7"/>
        <v>Y</v>
      </c>
    </row>
    <row r="38" spans="1:21" ht="15.75" customHeight="1" x14ac:dyDescent="0.25">
      <c r="A38" s="14">
        <v>32</v>
      </c>
      <c r="B38" s="12">
        <v>1832</v>
      </c>
      <c r="C38" s="30" t="s">
        <v>114</v>
      </c>
      <c r="D38" s="23">
        <v>0.57333333333333336</v>
      </c>
      <c r="E38" s="14" t="str">
        <f t="shared" si="0"/>
        <v>Y</v>
      </c>
      <c r="F38" s="15">
        <v>0.56000000000000005</v>
      </c>
      <c r="G38" s="14" t="str">
        <f t="shared" si="1"/>
        <v>Y</v>
      </c>
      <c r="H38" s="15">
        <v>0.59333333333333338</v>
      </c>
      <c r="I38" s="14" t="str">
        <f t="shared" si="8"/>
        <v>Y</v>
      </c>
      <c r="J38" s="15">
        <v>0.83</v>
      </c>
      <c r="K38" s="14" t="str">
        <f t="shared" si="2"/>
        <v>Y</v>
      </c>
      <c r="L38" s="15">
        <v>0.62</v>
      </c>
      <c r="M38" s="14" t="str">
        <f t="shared" si="3"/>
        <v>Y</v>
      </c>
      <c r="N38" s="15">
        <v>0.6</v>
      </c>
      <c r="O38" s="14" t="str">
        <f t="shared" si="4"/>
        <v>Y</v>
      </c>
      <c r="P38" s="15">
        <v>0.50666666666666671</v>
      </c>
      <c r="Q38" s="14" t="str">
        <f t="shared" si="5"/>
        <v>N</v>
      </c>
      <c r="R38" s="15">
        <v>0.65</v>
      </c>
      <c r="S38" s="14" t="str">
        <f t="shared" si="6"/>
        <v>Y</v>
      </c>
      <c r="T38" s="15">
        <v>0.8</v>
      </c>
      <c r="U38" s="14" t="str">
        <f t="shared" si="7"/>
        <v>Y</v>
      </c>
    </row>
    <row r="39" spans="1:21" ht="15.75" customHeight="1" x14ac:dyDescent="0.25">
      <c r="A39" s="14">
        <v>33</v>
      </c>
      <c r="B39" s="12">
        <v>1833</v>
      </c>
      <c r="C39" s="30" t="s">
        <v>115</v>
      </c>
      <c r="D39" s="23">
        <v>0.5</v>
      </c>
      <c r="E39" s="14" t="str">
        <f t="shared" si="0"/>
        <v>N</v>
      </c>
      <c r="F39" s="15">
        <v>0.65333333333333332</v>
      </c>
      <c r="G39" s="14" t="str">
        <f t="shared" si="1"/>
        <v>Y</v>
      </c>
      <c r="H39" s="15">
        <v>0.56699999999999995</v>
      </c>
      <c r="I39" s="14" t="str">
        <f t="shared" si="8"/>
        <v>Y</v>
      </c>
      <c r="J39" s="15">
        <v>0.69</v>
      </c>
      <c r="K39" s="14" t="str">
        <f t="shared" si="2"/>
        <v>Y</v>
      </c>
      <c r="L39" s="15">
        <v>0.57999999999999996</v>
      </c>
      <c r="M39" s="14" t="str">
        <f t="shared" si="3"/>
        <v>Y</v>
      </c>
      <c r="N39" s="15">
        <v>0.56000000000000005</v>
      </c>
      <c r="O39" s="14" t="str">
        <f t="shared" si="4"/>
        <v>Y</v>
      </c>
      <c r="P39" s="15">
        <v>0.52</v>
      </c>
      <c r="Q39" s="14" t="str">
        <f t="shared" si="5"/>
        <v>N</v>
      </c>
      <c r="R39" s="15">
        <v>0.63</v>
      </c>
      <c r="S39" s="14" t="str">
        <f t="shared" si="6"/>
        <v>Y</v>
      </c>
      <c r="T39" s="15">
        <v>0.78</v>
      </c>
      <c r="U39" s="14" t="str">
        <f t="shared" si="7"/>
        <v>Y</v>
      </c>
    </row>
    <row r="40" spans="1:21" ht="15.75" customHeight="1" x14ac:dyDescent="0.25">
      <c r="A40" s="14">
        <v>34</v>
      </c>
      <c r="B40" s="12">
        <v>1834</v>
      </c>
      <c r="C40" s="30" t="s">
        <v>116</v>
      </c>
      <c r="D40" s="23">
        <v>0.54</v>
      </c>
      <c r="E40" s="14" t="str">
        <f t="shared" si="0"/>
        <v>N</v>
      </c>
      <c r="F40" s="15">
        <v>0.6333333333333333</v>
      </c>
      <c r="G40" s="14" t="str">
        <f t="shared" si="1"/>
        <v>Y</v>
      </c>
      <c r="H40" s="15">
        <v>0.49299999999999999</v>
      </c>
      <c r="I40" s="14" t="str">
        <f t="shared" si="8"/>
        <v>N</v>
      </c>
      <c r="J40" s="15">
        <v>0.56999999999999995</v>
      </c>
      <c r="K40" s="14" t="str">
        <f t="shared" si="2"/>
        <v>Y</v>
      </c>
      <c r="L40" s="15">
        <v>0.5</v>
      </c>
      <c r="M40" s="14" t="str">
        <f t="shared" si="3"/>
        <v>N</v>
      </c>
      <c r="N40" s="15">
        <v>0.56000000000000005</v>
      </c>
      <c r="O40" s="14" t="str">
        <f t="shared" si="4"/>
        <v>Y</v>
      </c>
      <c r="P40" s="15">
        <v>0.68</v>
      </c>
      <c r="Q40" s="14" t="str">
        <f t="shared" si="5"/>
        <v>Y</v>
      </c>
      <c r="R40" s="15">
        <v>0.67</v>
      </c>
      <c r="S40" s="14" t="str">
        <f t="shared" si="6"/>
        <v>Y</v>
      </c>
      <c r="T40" s="15">
        <v>0.8</v>
      </c>
      <c r="U40" s="14" t="str">
        <f t="shared" si="7"/>
        <v>Y</v>
      </c>
    </row>
    <row r="41" spans="1:21" ht="15.75" customHeight="1" x14ac:dyDescent="0.25">
      <c r="A41" s="14">
        <v>35</v>
      </c>
      <c r="B41" s="12">
        <v>1835</v>
      </c>
      <c r="C41" s="30" t="s">
        <v>117</v>
      </c>
      <c r="D41" s="23">
        <v>0.52666666666666662</v>
      </c>
      <c r="E41" s="14" t="str">
        <f t="shared" si="0"/>
        <v>N</v>
      </c>
      <c r="F41" s="15">
        <v>0.65333333333333332</v>
      </c>
      <c r="G41" s="14" t="str">
        <f t="shared" si="1"/>
        <v>Y</v>
      </c>
      <c r="H41" s="15">
        <v>0.48</v>
      </c>
      <c r="I41" s="14" t="str">
        <f t="shared" si="8"/>
        <v>N</v>
      </c>
      <c r="J41" s="15">
        <v>0.56999999999999995</v>
      </c>
      <c r="K41" s="14" t="str">
        <f t="shared" si="2"/>
        <v>Y</v>
      </c>
      <c r="L41" s="15">
        <v>0.56999999999999995</v>
      </c>
      <c r="M41" s="14" t="str">
        <f t="shared" si="3"/>
        <v>Y</v>
      </c>
      <c r="N41" s="15">
        <v>0.5</v>
      </c>
      <c r="O41" s="14" t="str">
        <f t="shared" si="4"/>
        <v>N</v>
      </c>
      <c r="P41" s="15">
        <v>0.51333333333333331</v>
      </c>
      <c r="Q41" s="14" t="str">
        <f t="shared" si="5"/>
        <v>N</v>
      </c>
      <c r="R41" s="15">
        <v>0.56000000000000005</v>
      </c>
      <c r="S41" s="14" t="str">
        <f t="shared" si="6"/>
        <v>Y</v>
      </c>
      <c r="T41" s="15">
        <v>0.62</v>
      </c>
      <c r="U41" s="14" t="str">
        <f t="shared" si="7"/>
        <v>Y</v>
      </c>
    </row>
    <row r="42" spans="1:21" ht="15.75" customHeight="1" x14ac:dyDescent="0.25">
      <c r="A42" s="14">
        <v>36</v>
      </c>
      <c r="B42" s="12">
        <v>1836</v>
      </c>
      <c r="C42" s="30" t="s">
        <v>118</v>
      </c>
      <c r="D42" s="23">
        <v>0.56000000000000005</v>
      </c>
      <c r="E42" s="14" t="str">
        <f t="shared" si="0"/>
        <v>Y</v>
      </c>
      <c r="F42" s="15">
        <v>0.69333333333333336</v>
      </c>
      <c r="G42" s="14" t="str">
        <f t="shared" si="1"/>
        <v>Y</v>
      </c>
      <c r="H42" s="15">
        <v>0.62</v>
      </c>
      <c r="I42" s="14" t="str">
        <f t="shared" si="8"/>
        <v>Y</v>
      </c>
      <c r="J42" s="15">
        <v>0.57999999999999996</v>
      </c>
      <c r="K42" s="14" t="str">
        <f t="shared" si="2"/>
        <v>Y</v>
      </c>
      <c r="L42" s="15">
        <v>0.49</v>
      </c>
      <c r="M42" s="14" t="str">
        <f t="shared" si="3"/>
        <v>N</v>
      </c>
      <c r="N42" s="15">
        <v>0.56000000000000005</v>
      </c>
      <c r="O42" s="14" t="str">
        <f t="shared" si="4"/>
        <v>Y</v>
      </c>
      <c r="P42" s="15">
        <v>0.56666666666666665</v>
      </c>
      <c r="Q42" s="14" t="str">
        <f t="shared" si="5"/>
        <v>Y</v>
      </c>
      <c r="R42" s="15">
        <v>0.55000000000000004</v>
      </c>
      <c r="S42" s="14" t="str">
        <f t="shared" si="6"/>
        <v>Y</v>
      </c>
      <c r="T42" s="15">
        <v>0.56000000000000005</v>
      </c>
      <c r="U42" s="14" t="str">
        <f t="shared" si="7"/>
        <v>Y</v>
      </c>
    </row>
    <row r="43" spans="1:21" ht="15.75" customHeight="1" x14ac:dyDescent="0.25">
      <c r="A43" s="14">
        <v>37</v>
      </c>
      <c r="B43" s="12">
        <v>1837</v>
      </c>
      <c r="C43" s="30" t="s">
        <v>119</v>
      </c>
      <c r="D43" s="23">
        <v>0.58666666666666667</v>
      </c>
      <c r="E43" s="14" t="str">
        <f t="shared" si="0"/>
        <v>Y</v>
      </c>
      <c r="F43" s="15">
        <v>0.64</v>
      </c>
      <c r="G43" s="14" t="str">
        <f t="shared" si="1"/>
        <v>Y</v>
      </c>
      <c r="H43" s="15">
        <v>0.58666666666666667</v>
      </c>
      <c r="I43" s="14" t="str">
        <f t="shared" si="8"/>
        <v>Y</v>
      </c>
      <c r="J43" s="15">
        <v>0.74</v>
      </c>
      <c r="K43" s="14" t="str">
        <f t="shared" si="2"/>
        <v>Y</v>
      </c>
      <c r="L43" s="15">
        <v>0.53</v>
      </c>
      <c r="M43" s="14" t="str">
        <f t="shared" si="3"/>
        <v>N</v>
      </c>
      <c r="N43" s="15">
        <v>0.5</v>
      </c>
      <c r="O43" s="14" t="str">
        <f t="shared" si="4"/>
        <v>N</v>
      </c>
      <c r="P43" s="15">
        <v>0.56000000000000005</v>
      </c>
      <c r="Q43" s="14" t="str">
        <f t="shared" si="5"/>
        <v>Y</v>
      </c>
      <c r="R43" s="15">
        <v>0.56000000000000005</v>
      </c>
      <c r="S43" s="14" t="str">
        <f t="shared" si="6"/>
        <v>Y</v>
      </c>
      <c r="T43" s="15">
        <v>0.72</v>
      </c>
      <c r="U43" s="14" t="str">
        <f t="shared" si="7"/>
        <v>Y</v>
      </c>
    </row>
    <row r="44" spans="1:21" ht="15.75" customHeight="1" x14ac:dyDescent="0.25">
      <c r="A44" s="14">
        <v>38</v>
      </c>
      <c r="B44" s="12">
        <v>1838</v>
      </c>
      <c r="C44" s="30" t="s">
        <v>120</v>
      </c>
      <c r="D44" s="23">
        <v>0.54666666666666663</v>
      </c>
      <c r="E44" s="14" t="str">
        <f t="shared" si="0"/>
        <v>N</v>
      </c>
      <c r="F44" s="15">
        <v>0.65333333333333332</v>
      </c>
      <c r="G44" s="14" t="str">
        <f t="shared" si="1"/>
        <v>Y</v>
      </c>
      <c r="H44" s="15">
        <v>0.54666666666666663</v>
      </c>
      <c r="I44" s="14" t="str">
        <f t="shared" si="8"/>
        <v>N</v>
      </c>
      <c r="J44" s="15">
        <v>0.49</v>
      </c>
      <c r="K44" s="14" t="str">
        <f t="shared" si="2"/>
        <v>N</v>
      </c>
      <c r="L44" s="15">
        <v>0.57999999999999996</v>
      </c>
      <c r="M44" s="14" t="str">
        <f t="shared" si="3"/>
        <v>Y</v>
      </c>
      <c r="N44" s="15">
        <v>0.57999999999999996</v>
      </c>
      <c r="O44" s="14" t="str">
        <f t="shared" si="4"/>
        <v>Y</v>
      </c>
      <c r="P44" s="15">
        <v>0.50666666666666671</v>
      </c>
      <c r="Q44" s="14" t="str">
        <f t="shared" si="5"/>
        <v>N</v>
      </c>
      <c r="R44" s="15">
        <v>0.51</v>
      </c>
      <c r="S44" s="14" t="str">
        <f t="shared" si="6"/>
        <v>N</v>
      </c>
      <c r="T44" s="15">
        <v>0.74</v>
      </c>
      <c r="U44" s="14" t="str">
        <f t="shared" si="7"/>
        <v>Y</v>
      </c>
    </row>
    <row r="45" spans="1:21" ht="15.75" customHeight="1" x14ac:dyDescent="0.25">
      <c r="A45" s="14">
        <v>39</v>
      </c>
      <c r="B45" s="12">
        <v>1839</v>
      </c>
      <c r="C45" s="30" t="s">
        <v>121</v>
      </c>
      <c r="D45" s="23">
        <v>0.66666666666666663</v>
      </c>
      <c r="E45" s="14" t="str">
        <f t="shared" si="0"/>
        <v>Y</v>
      </c>
      <c r="F45" s="15">
        <v>0.66666666666666663</v>
      </c>
      <c r="G45" s="14" t="str">
        <f t="shared" si="1"/>
        <v>Y</v>
      </c>
      <c r="H45" s="15">
        <v>0.62666666666666671</v>
      </c>
      <c r="I45" s="14" t="str">
        <f t="shared" si="8"/>
        <v>Y</v>
      </c>
      <c r="J45" s="15">
        <v>0.53</v>
      </c>
      <c r="K45" s="14" t="str">
        <f t="shared" si="2"/>
        <v>N</v>
      </c>
      <c r="L45" s="15">
        <v>0.59</v>
      </c>
      <c r="M45" s="14" t="str">
        <f t="shared" si="3"/>
        <v>Y</v>
      </c>
      <c r="N45" s="15">
        <v>0.57999999999999996</v>
      </c>
      <c r="O45" s="14" t="str">
        <f t="shared" si="4"/>
        <v>Y</v>
      </c>
      <c r="P45" s="15">
        <v>0.54</v>
      </c>
      <c r="Q45" s="14" t="str">
        <f t="shared" si="5"/>
        <v>N</v>
      </c>
      <c r="R45" s="15">
        <v>0.69</v>
      </c>
      <c r="S45" s="14" t="str">
        <f t="shared" si="6"/>
        <v>Y</v>
      </c>
      <c r="T45" s="15">
        <v>0.74</v>
      </c>
      <c r="U45" s="14" t="str">
        <f t="shared" si="7"/>
        <v>Y</v>
      </c>
    </row>
    <row r="46" spans="1:21" ht="15.75" customHeight="1" x14ac:dyDescent="0.25">
      <c r="A46" s="14">
        <v>40</v>
      </c>
      <c r="B46" s="12">
        <v>1840</v>
      </c>
      <c r="C46" s="30" t="s">
        <v>122</v>
      </c>
      <c r="D46" s="23">
        <v>0.62</v>
      </c>
      <c r="E46" s="14" t="str">
        <f t="shared" si="0"/>
        <v>Y</v>
      </c>
      <c r="F46" s="15">
        <v>0.67333333333333334</v>
      </c>
      <c r="G46" s="14" t="str">
        <f t="shared" si="1"/>
        <v>Y</v>
      </c>
      <c r="H46" s="15">
        <v>0.60666666666666669</v>
      </c>
      <c r="I46" s="14" t="str">
        <f t="shared" si="8"/>
        <v>Y</v>
      </c>
      <c r="J46" s="15">
        <v>0.69</v>
      </c>
      <c r="K46" s="14" t="str">
        <f t="shared" si="2"/>
        <v>Y</v>
      </c>
      <c r="L46" s="15">
        <v>0.65</v>
      </c>
      <c r="M46" s="14" t="str">
        <f t="shared" si="3"/>
        <v>Y</v>
      </c>
      <c r="N46" s="15">
        <v>0.66</v>
      </c>
      <c r="O46" s="14" t="str">
        <f t="shared" si="4"/>
        <v>Y</v>
      </c>
      <c r="P46" s="15">
        <v>0.56000000000000005</v>
      </c>
      <c r="Q46" s="14" t="str">
        <f t="shared" si="5"/>
        <v>Y</v>
      </c>
      <c r="R46" s="15">
        <v>0.59</v>
      </c>
      <c r="S46" s="14" t="str">
        <f t="shared" si="6"/>
        <v>Y</v>
      </c>
      <c r="T46" s="15">
        <v>0.62</v>
      </c>
      <c r="U46" s="14" t="str">
        <f t="shared" si="7"/>
        <v>Y</v>
      </c>
    </row>
    <row r="47" spans="1:21" ht="15.75" customHeight="1" x14ac:dyDescent="0.25">
      <c r="A47" s="14">
        <v>41</v>
      </c>
      <c r="B47" s="12">
        <v>1841</v>
      </c>
      <c r="C47" s="30" t="s">
        <v>123</v>
      </c>
      <c r="D47" s="23">
        <v>0.56000000000000005</v>
      </c>
      <c r="E47" s="14" t="str">
        <f t="shared" si="0"/>
        <v>Y</v>
      </c>
      <c r="F47" s="15">
        <v>0.68666666666666665</v>
      </c>
      <c r="G47" s="14" t="str">
        <f t="shared" si="1"/>
        <v>Y</v>
      </c>
      <c r="H47" s="15">
        <v>0.48</v>
      </c>
      <c r="I47" s="14" t="str">
        <f t="shared" si="8"/>
        <v>N</v>
      </c>
      <c r="J47" s="15">
        <v>0.63</v>
      </c>
      <c r="K47" s="14" t="str">
        <f t="shared" si="2"/>
        <v>Y</v>
      </c>
      <c r="L47" s="15">
        <v>0.55000000000000004</v>
      </c>
      <c r="M47" s="14" t="str">
        <f t="shared" si="3"/>
        <v>Y</v>
      </c>
      <c r="N47" s="15">
        <v>0.62</v>
      </c>
      <c r="O47" s="14" t="str">
        <f t="shared" si="4"/>
        <v>Y</v>
      </c>
      <c r="P47" s="15">
        <v>0.56666666666666665</v>
      </c>
      <c r="Q47" s="14" t="str">
        <f t="shared" si="5"/>
        <v>Y</v>
      </c>
      <c r="R47" s="15">
        <v>0.63</v>
      </c>
      <c r="S47" s="14" t="str">
        <f t="shared" si="6"/>
        <v>Y</v>
      </c>
      <c r="T47" s="15">
        <v>0.84</v>
      </c>
      <c r="U47" s="14" t="str">
        <f t="shared" si="7"/>
        <v>Y</v>
      </c>
    </row>
    <row r="48" spans="1:21" ht="15.75" customHeight="1" x14ac:dyDescent="0.25">
      <c r="A48" s="14">
        <v>42</v>
      </c>
      <c r="B48" s="12">
        <v>1842</v>
      </c>
      <c r="C48" s="30" t="s">
        <v>124</v>
      </c>
      <c r="D48" s="23">
        <v>0.72</v>
      </c>
      <c r="E48" s="14" t="str">
        <f t="shared" si="0"/>
        <v>Y</v>
      </c>
      <c r="F48" s="15">
        <v>0.6333333333333333</v>
      </c>
      <c r="G48" s="14" t="str">
        <f t="shared" si="1"/>
        <v>Y</v>
      </c>
      <c r="H48" s="15">
        <v>0.52666666666666662</v>
      </c>
      <c r="I48" s="14" t="str">
        <f t="shared" si="8"/>
        <v>N</v>
      </c>
      <c r="J48" s="15">
        <v>0.76</v>
      </c>
      <c r="K48" s="14" t="str">
        <f t="shared" si="2"/>
        <v>Y</v>
      </c>
      <c r="L48" s="15">
        <v>0.59</v>
      </c>
      <c r="M48" s="14" t="str">
        <f t="shared" si="3"/>
        <v>Y</v>
      </c>
      <c r="N48" s="15">
        <v>0.62</v>
      </c>
      <c r="O48" s="14" t="str">
        <f t="shared" si="4"/>
        <v>Y</v>
      </c>
      <c r="P48" s="15">
        <v>0.57999999999999996</v>
      </c>
      <c r="Q48" s="14" t="str">
        <f t="shared" si="5"/>
        <v>Y</v>
      </c>
      <c r="R48" s="15">
        <v>0.7</v>
      </c>
      <c r="S48" s="14" t="str">
        <f t="shared" si="6"/>
        <v>Y</v>
      </c>
      <c r="T48" s="15">
        <v>0.7</v>
      </c>
      <c r="U48" s="14" t="str">
        <f t="shared" si="7"/>
        <v>Y</v>
      </c>
    </row>
    <row r="49" spans="1:21" ht="15.75" customHeight="1" x14ac:dyDescent="0.25">
      <c r="A49" s="14">
        <v>43</v>
      </c>
      <c r="B49" s="12">
        <v>1843</v>
      </c>
      <c r="C49" s="30" t="s">
        <v>125</v>
      </c>
      <c r="D49" s="23">
        <v>0.65333333333333332</v>
      </c>
      <c r="E49" s="14" t="str">
        <f t="shared" si="0"/>
        <v>Y</v>
      </c>
      <c r="F49" s="15">
        <v>0.73333333333333328</v>
      </c>
      <c r="G49" s="14" t="str">
        <f t="shared" si="1"/>
        <v>Y</v>
      </c>
      <c r="H49" s="15">
        <v>0.61333333333333329</v>
      </c>
      <c r="I49" s="14" t="str">
        <f t="shared" si="8"/>
        <v>Y</v>
      </c>
      <c r="J49" s="15">
        <v>0.67</v>
      </c>
      <c r="K49" s="14" t="str">
        <f t="shared" si="2"/>
        <v>Y</v>
      </c>
      <c r="L49" s="15">
        <v>0.6</v>
      </c>
      <c r="M49" s="14" t="str">
        <f t="shared" si="3"/>
        <v>Y</v>
      </c>
      <c r="N49" s="15">
        <v>0.76</v>
      </c>
      <c r="O49" s="14" t="str">
        <f t="shared" si="4"/>
        <v>Y</v>
      </c>
      <c r="P49" s="15">
        <v>0.72</v>
      </c>
      <c r="Q49" s="14" t="str">
        <f t="shared" si="5"/>
        <v>Y</v>
      </c>
      <c r="R49" s="15">
        <v>0.64</v>
      </c>
      <c r="S49" s="14" t="str">
        <f t="shared" si="6"/>
        <v>Y</v>
      </c>
      <c r="T49" s="15">
        <v>0.7</v>
      </c>
      <c r="U49" s="14" t="str">
        <f t="shared" si="7"/>
        <v>Y</v>
      </c>
    </row>
    <row r="50" spans="1:21" ht="15.75" customHeight="1" x14ac:dyDescent="0.25">
      <c r="A50" s="14">
        <v>44</v>
      </c>
      <c r="B50" s="12">
        <v>1844</v>
      </c>
      <c r="C50" s="30" t="s">
        <v>126</v>
      </c>
      <c r="D50" s="23">
        <v>0.65333333333333332</v>
      </c>
      <c r="E50" s="14" t="str">
        <f t="shared" si="0"/>
        <v>Y</v>
      </c>
      <c r="F50" s="15">
        <v>0.7</v>
      </c>
      <c r="G50" s="14" t="str">
        <f t="shared" si="1"/>
        <v>Y</v>
      </c>
      <c r="H50" s="15">
        <v>0.60666666666666669</v>
      </c>
      <c r="I50" s="14" t="str">
        <f t="shared" si="8"/>
        <v>Y</v>
      </c>
      <c r="J50" s="15">
        <v>0.76</v>
      </c>
      <c r="K50" s="14" t="str">
        <f t="shared" si="2"/>
        <v>Y</v>
      </c>
      <c r="L50" s="15">
        <v>0.61</v>
      </c>
      <c r="M50" s="14" t="str">
        <f t="shared" si="3"/>
        <v>Y</v>
      </c>
      <c r="N50" s="15">
        <v>0.57999999999999996</v>
      </c>
      <c r="O50" s="14" t="str">
        <f t="shared" si="4"/>
        <v>Y</v>
      </c>
      <c r="P50" s="15">
        <v>0.67333333333333334</v>
      </c>
      <c r="Q50" s="14" t="str">
        <f t="shared" si="5"/>
        <v>Y</v>
      </c>
      <c r="R50" s="15">
        <v>0.67</v>
      </c>
      <c r="S50" s="14" t="str">
        <f t="shared" si="6"/>
        <v>Y</v>
      </c>
      <c r="T50" s="15">
        <v>0.68</v>
      </c>
      <c r="U50" s="14" t="str">
        <f t="shared" si="7"/>
        <v>Y</v>
      </c>
    </row>
    <row r="51" spans="1:21" ht="15.75" customHeight="1" x14ac:dyDescent="0.25">
      <c r="A51" s="14">
        <v>45</v>
      </c>
      <c r="B51" s="12">
        <v>1845</v>
      </c>
      <c r="C51" s="30" t="s">
        <v>127</v>
      </c>
      <c r="D51" s="23">
        <v>0.53333333333333333</v>
      </c>
      <c r="E51" s="14" t="str">
        <f t="shared" si="0"/>
        <v>N</v>
      </c>
      <c r="F51" s="15">
        <v>0.7</v>
      </c>
      <c r="G51" s="14" t="str">
        <f t="shared" si="1"/>
        <v>Y</v>
      </c>
      <c r="H51" s="15">
        <v>0.49333333333333335</v>
      </c>
      <c r="I51" s="14" t="str">
        <f t="shared" si="8"/>
        <v>N</v>
      </c>
      <c r="J51" s="15">
        <v>0.68</v>
      </c>
      <c r="K51" s="14" t="str">
        <f t="shared" si="2"/>
        <v>Y</v>
      </c>
      <c r="L51" s="15">
        <v>0.51</v>
      </c>
      <c r="M51" s="14" t="str">
        <f t="shared" si="3"/>
        <v>N</v>
      </c>
      <c r="N51" s="15">
        <v>0.57999999999999996</v>
      </c>
      <c r="O51" s="14" t="str">
        <f t="shared" si="4"/>
        <v>Y</v>
      </c>
      <c r="P51" s="15">
        <v>0.64666666666666661</v>
      </c>
      <c r="Q51" s="14" t="str">
        <f t="shared" si="5"/>
        <v>Y</v>
      </c>
      <c r="R51" s="15">
        <v>0.59</v>
      </c>
      <c r="S51" s="14" t="str">
        <f t="shared" si="6"/>
        <v>Y</v>
      </c>
      <c r="T51" s="15">
        <v>0.62</v>
      </c>
      <c r="U51" s="14" t="str">
        <f t="shared" si="7"/>
        <v>Y</v>
      </c>
    </row>
    <row r="52" spans="1:21" ht="15.75" customHeight="1" x14ac:dyDescent="0.25">
      <c r="A52" s="14">
        <v>46</v>
      </c>
      <c r="B52" s="12">
        <v>1846</v>
      </c>
      <c r="C52" s="30" t="s">
        <v>128</v>
      </c>
      <c r="D52" s="23">
        <v>0.53333333333333333</v>
      </c>
      <c r="E52" s="14" t="str">
        <f t="shared" si="0"/>
        <v>N</v>
      </c>
      <c r="F52" s="15">
        <v>0.57333333333333336</v>
      </c>
      <c r="G52" s="14" t="str">
        <f t="shared" si="1"/>
        <v>Y</v>
      </c>
      <c r="H52" s="15">
        <v>0.48</v>
      </c>
      <c r="I52" s="14" t="str">
        <f t="shared" si="8"/>
        <v>N</v>
      </c>
      <c r="J52" s="15">
        <v>0.55000000000000004</v>
      </c>
      <c r="K52" s="14" t="str">
        <f t="shared" si="2"/>
        <v>Y</v>
      </c>
      <c r="L52" s="15">
        <v>0.54</v>
      </c>
      <c r="M52" s="14" t="str">
        <f t="shared" si="3"/>
        <v>N</v>
      </c>
      <c r="N52" s="15">
        <v>0.64</v>
      </c>
      <c r="O52" s="14" t="str">
        <f t="shared" si="4"/>
        <v>Y</v>
      </c>
      <c r="P52" s="15">
        <v>0.57999999999999996</v>
      </c>
      <c r="Q52" s="14" t="str">
        <f t="shared" si="5"/>
        <v>Y</v>
      </c>
      <c r="R52" s="15">
        <v>0.69</v>
      </c>
      <c r="S52" s="14" t="str">
        <f t="shared" si="6"/>
        <v>Y</v>
      </c>
      <c r="T52" s="15">
        <v>0.64</v>
      </c>
      <c r="U52" s="14" t="str">
        <f t="shared" si="7"/>
        <v>Y</v>
      </c>
    </row>
    <row r="53" spans="1:21" ht="15.75" customHeight="1" x14ac:dyDescent="0.25">
      <c r="A53" s="14">
        <v>47</v>
      </c>
      <c r="B53" s="12">
        <v>1847</v>
      </c>
      <c r="C53" s="30" t="s">
        <v>129</v>
      </c>
      <c r="D53" s="23">
        <v>0.72</v>
      </c>
      <c r="E53" s="14" t="str">
        <f t="shared" si="0"/>
        <v>Y</v>
      </c>
      <c r="F53" s="15">
        <v>0.69333333333333336</v>
      </c>
      <c r="G53" s="14" t="str">
        <f t="shared" si="1"/>
        <v>Y</v>
      </c>
      <c r="H53" s="15">
        <v>0.70666666666666667</v>
      </c>
      <c r="I53" s="14" t="str">
        <f t="shared" si="8"/>
        <v>Y</v>
      </c>
      <c r="J53" s="15">
        <v>0.82</v>
      </c>
      <c r="K53" s="14" t="str">
        <f t="shared" si="2"/>
        <v>Y</v>
      </c>
      <c r="L53" s="15">
        <v>0.65</v>
      </c>
      <c r="M53" s="14" t="str">
        <f t="shared" si="3"/>
        <v>Y</v>
      </c>
      <c r="N53" s="15">
        <v>0.8</v>
      </c>
      <c r="O53" s="14" t="str">
        <f t="shared" si="4"/>
        <v>Y</v>
      </c>
      <c r="P53" s="15">
        <v>0.76</v>
      </c>
      <c r="Q53" s="14" t="str">
        <f t="shared" si="5"/>
        <v>Y</v>
      </c>
      <c r="R53" s="15">
        <v>0.63</v>
      </c>
      <c r="S53" s="14" t="str">
        <f t="shared" si="6"/>
        <v>Y</v>
      </c>
      <c r="T53" s="15">
        <v>0.62</v>
      </c>
      <c r="U53" s="14" t="str">
        <f t="shared" si="7"/>
        <v>Y</v>
      </c>
    </row>
    <row r="54" spans="1:21" ht="15.75" customHeight="1" x14ac:dyDescent="0.25">
      <c r="A54" s="14">
        <v>48</v>
      </c>
      <c r="B54" s="12">
        <v>1848</v>
      </c>
      <c r="C54" s="30" t="s">
        <v>130</v>
      </c>
      <c r="D54" s="23">
        <v>0.62666666666666671</v>
      </c>
      <c r="E54" s="14" t="str">
        <f t="shared" si="0"/>
        <v>Y</v>
      </c>
      <c r="F54" s="15">
        <v>0.68666666666666665</v>
      </c>
      <c r="G54" s="14" t="str">
        <f t="shared" si="1"/>
        <v>Y</v>
      </c>
      <c r="H54" s="15">
        <v>0.68666666666666665</v>
      </c>
      <c r="I54" s="14" t="str">
        <f t="shared" si="8"/>
        <v>Y</v>
      </c>
      <c r="J54" s="15">
        <v>0.72</v>
      </c>
      <c r="K54" s="14" t="str">
        <f t="shared" si="2"/>
        <v>Y</v>
      </c>
      <c r="L54" s="15">
        <v>0.57999999999999996</v>
      </c>
      <c r="M54" s="14" t="str">
        <f t="shared" si="3"/>
        <v>Y</v>
      </c>
      <c r="N54" s="15">
        <v>0.7</v>
      </c>
      <c r="O54" s="14" t="str">
        <f t="shared" si="4"/>
        <v>Y</v>
      </c>
      <c r="P54" s="15">
        <v>0.72</v>
      </c>
      <c r="Q54" s="14" t="str">
        <f t="shared" si="5"/>
        <v>Y</v>
      </c>
      <c r="R54" s="15">
        <v>0.68</v>
      </c>
      <c r="S54" s="14" t="str">
        <f t="shared" si="6"/>
        <v>Y</v>
      </c>
      <c r="T54" s="15">
        <v>0.84</v>
      </c>
      <c r="U54" s="14" t="str">
        <f t="shared" si="7"/>
        <v>Y</v>
      </c>
    </row>
    <row r="55" spans="1:21" ht="15.75" customHeight="1" x14ac:dyDescent="0.25">
      <c r="A55" s="14">
        <v>49</v>
      </c>
      <c r="B55" s="12">
        <v>1849</v>
      </c>
      <c r="C55" s="30" t="s">
        <v>131</v>
      </c>
      <c r="D55" s="23">
        <v>0.52666666666666662</v>
      </c>
      <c r="E55" s="14" t="str">
        <f t="shared" si="0"/>
        <v>N</v>
      </c>
      <c r="F55" s="15">
        <v>0.6333333333333333</v>
      </c>
      <c r="G55" s="14" t="str">
        <f t="shared" si="1"/>
        <v>Y</v>
      </c>
      <c r="H55" s="15">
        <v>0.6333333333333333</v>
      </c>
      <c r="I55" s="14" t="str">
        <f t="shared" si="8"/>
        <v>Y</v>
      </c>
      <c r="J55" s="15">
        <v>0.69</v>
      </c>
      <c r="K55" s="14" t="str">
        <f t="shared" si="2"/>
        <v>Y</v>
      </c>
      <c r="L55" s="15">
        <v>0.57999999999999996</v>
      </c>
      <c r="M55" s="14" t="str">
        <f t="shared" si="3"/>
        <v>Y</v>
      </c>
      <c r="N55" s="15">
        <v>0.68</v>
      </c>
      <c r="O55" s="14" t="str">
        <f t="shared" si="4"/>
        <v>Y</v>
      </c>
      <c r="P55" s="15">
        <v>0.56666666666666665</v>
      </c>
      <c r="Q55" s="14" t="str">
        <f t="shared" si="5"/>
        <v>Y</v>
      </c>
      <c r="R55" s="15">
        <v>0.71</v>
      </c>
      <c r="S55" s="14" t="str">
        <f t="shared" si="6"/>
        <v>Y</v>
      </c>
      <c r="T55" s="15">
        <v>0.64</v>
      </c>
      <c r="U55" s="14" t="str">
        <f t="shared" si="7"/>
        <v>Y</v>
      </c>
    </row>
    <row r="56" spans="1:21" ht="15.75" customHeight="1" x14ac:dyDescent="0.25">
      <c r="A56" s="14">
        <v>50</v>
      </c>
      <c r="B56" s="12">
        <v>1850</v>
      </c>
      <c r="C56" s="30" t="s">
        <v>132</v>
      </c>
      <c r="D56" s="23">
        <v>0.66</v>
      </c>
      <c r="E56" s="14" t="str">
        <f t="shared" si="0"/>
        <v>Y</v>
      </c>
      <c r="F56" s="15">
        <v>0.6333333333333333</v>
      </c>
      <c r="G56" s="14" t="str">
        <f t="shared" si="1"/>
        <v>Y</v>
      </c>
      <c r="H56" s="15">
        <v>0.56666666666666665</v>
      </c>
      <c r="I56" s="14" t="str">
        <f t="shared" si="8"/>
        <v>Y</v>
      </c>
      <c r="J56" s="15">
        <v>0.7</v>
      </c>
      <c r="K56" s="14" t="str">
        <f t="shared" si="2"/>
        <v>Y</v>
      </c>
      <c r="L56" s="15">
        <v>0.67</v>
      </c>
      <c r="M56" s="14" t="str">
        <f t="shared" si="3"/>
        <v>Y</v>
      </c>
      <c r="N56" s="15">
        <v>0.66</v>
      </c>
      <c r="O56" s="14" t="str">
        <f t="shared" si="4"/>
        <v>Y</v>
      </c>
      <c r="P56" s="15">
        <v>0.60666666666666669</v>
      </c>
      <c r="Q56" s="14" t="str">
        <f t="shared" si="5"/>
        <v>Y</v>
      </c>
      <c r="R56" s="15">
        <v>0.64</v>
      </c>
      <c r="S56" s="14" t="str">
        <f t="shared" si="6"/>
        <v>Y</v>
      </c>
      <c r="T56" s="15">
        <v>0.84</v>
      </c>
      <c r="U56" s="14" t="str">
        <f t="shared" si="7"/>
        <v>Y</v>
      </c>
    </row>
    <row r="57" spans="1:21" ht="15.75" customHeight="1" x14ac:dyDescent="0.25">
      <c r="A57" s="14">
        <v>51</v>
      </c>
      <c r="B57" s="12">
        <v>1851</v>
      </c>
      <c r="C57" s="30" t="s">
        <v>133</v>
      </c>
      <c r="D57" s="23">
        <v>0.59333333333333338</v>
      </c>
      <c r="E57" s="14" t="str">
        <f t="shared" si="0"/>
        <v>Y</v>
      </c>
      <c r="F57" s="15">
        <v>0.54</v>
      </c>
      <c r="G57" s="14" t="str">
        <f t="shared" si="1"/>
        <v>N</v>
      </c>
      <c r="H57" s="15">
        <v>0.6</v>
      </c>
      <c r="I57" s="14" t="str">
        <f t="shared" si="8"/>
        <v>Y</v>
      </c>
      <c r="J57" s="15">
        <v>0.71</v>
      </c>
      <c r="K57" s="14" t="str">
        <f t="shared" si="2"/>
        <v>Y</v>
      </c>
      <c r="L57" s="15">
        <v>0.56000000000000005</v>
      </c>
      <c r="M57" s="14" t="str">
        <f t="shared" si="3"/>
        <v>Y</v>
      </c>
      <c r="N57" s="15">
        <v>0.6</v>
      </c>
      <c r="O57" s="14" t="str">
        <f t="shared" si="4"/>
        <v>Y</v>
      </c>
      <c r="P57" s="15">
        <v>0.7</v>
      </c>
      <c r="Q57" s="14" t="str">
        <f t="shared" si="5"/>
        <v>Y</v>
      </c>
      <c r="R57" s="15">
        <v>0.7</v>
      </c>
      <c r="S57" s="14" t="str">
        <f t="shared" si="6"/>
        <v>Y</v>
      </c>
      <c r="T57" s="15">
        <v>0.7</v>
      </c>
      <c r="U57" s="14" t="str">
        <f t="shared" si="7"/>
        <v>Y</v>
      </c>
    </row>
    <row r="58" spans="1:21" ht="15.75" customHeight="1" x14ac:dyDescent="0.25">
      <c r="A58" s="14">
        <v>52</v>
      </c>
      <c r="B58" s="12">
        <v>1852</v>
      </c>
      <c r="C58" s="30" t="s">
        <v>134</v>
      </c>
      <c r="D58" s="23">
        <v>0.57999999999999996</v>
      </c>
      <c r="E58" s="14" t="str">
        <f t="shared" si="0"/>
        <v>Y</v>
      </c>
      <c r="F58" s="15">
        <v>0.5</v>
      </c>
      <c r="G58" s="14" t="str">
        <f t="shared" si="1"/>
        <v>N</v>
      </c>
      <c r="H58" s="15">
        <v>0.50666666666666671</v>
      </c>
      <c r="I58" s="14" t="str">
        <f t="shared" si="8"/>
        <v>N</v>
      </c>
      <c r="J58" s="15">
        <v>0.79</v>
      </c>
      <c r="K58" s="14" t="str">
        <f t="shared" si="2"/>
        <v>Y</v>
      </c>
      <c r="L58" s="15">
        <v>0.61</v>
      </c>
      <c r="M58" s="14" t="str">
        <f t="shared" si="3"/>
        <v>Y</v>
      </c>
      <c r="N58" s="15">
        <v>0.66</v>
      </c>
      <c r="O58" s="14" t="str">
        <f t="shared" si="4"/>
        <v>Y</v>
      </c>
      <c r="P58" s="15">
        <v>0.51333333333333331</v>
      </c>
      <c r="Q58" s="14" t="str">
        <f t="shared" si="5"/>
        <v>N</v>
      </c>
      <c r="R58" s="15">
        <v>0.53</v>
      </c>
      <c r="S58" s="14" t="str">
        <f t="shared" si="6"/>
        <v>N</v>
      </c>
      <c r="T58" s="15">
        <v>0.84</v>
      </c>
      <c r="U58" s="14" t="str">
        <f t="shared" si="7"/>
        <v>Y</v>
      </c>
    </row>
    <row r="59" spans="1:21" ht="15.75" customHeight="1" x14ac:dyDescent="0.25">
      <c r="A59" s="14">
        <v>53</v>
      </c>
      <c r="B59" s="12">
        <v>1853</v>
      </c>
      <c r="C59" s="30" t="s">
        <v>135</v>
      </c>
      <c r="D59" s="23">
        <v>0.6333333333333333</v>
      </c>
      <c r="E59" s="14" t="str">
        <f t="shared" si="0"/>
        <v>Y</v>
      </c>
      <c r="F59" s="15">
        <v>0.66666666666666663</v>
      </c>
      <c r="G59" s="14" t="str">
        <f t="shared" si="1"/>
        <v>Y</v>
      </c>
      <c r="H59" s="15">
        <v>0.53333333333333333</v>
      </c>
      <c r="I59" s="14" t="str">
        <f t="shared" si="8"/>
        <v>N</v>
      </c>
      <c r="J59" s="15">
        <v>0.89</v>
      </c>
      <c r="K59" s="14" t="str">
        <f t="shared" si="2"/>
        <v>Y</v>
      </c>
      <c r="L59" s="15">
        <v>0.57999999999999996</v>
      </c>
      <c r="M59" s="14" t="str">
        <f t="shared" si="3"/>
        <v>Y</v>
      </c>
      <c r="N59" s="15">
        <v>0.5</v>
      </c>
      <c r="O59" s="14" t="str">
        <f t="shared" si="4"/>
        <v>N</v>
      </c>
      <c r="P59" s="15">
        <v>0.54</v>
      </c>
      <c r="Q59" s="14" t="str">
        <f t="shared" si="5"/>
        <v>N</v>
      </c>
      <c r="R59" s="15">
        <v>0.6</v>
      </c>
      <c r="S59" s="14" t="str">
        <f t="shared" si="6"/>
        <v>Y</v>
      </c>
      <c r="T59" s="15">
        <v>0.76</v>
      </c>
      <c r="U59" s="14" t="str">
        <f t="shared" si="7"/>
        <v>Y</v>
      </c>
    </row>
    <row r="60" spans="1:21" ht="15.75" customHeight="1" x14ac:dyDescent="0.25">
      <c r="A60" s="14">
        <v>54</v>
      </c>
      <c r="B60" s="12">
        <v>1854</v>
      </c>
      <c r="C60" s="30" t="s">
        <v>136</v>
      </c>
      <c r="D60" s="23">
        <v>0.56666666666666665</v>
      </c>
      <c r="E60" s="14" t="str">
        <f t="shared" si="0"/>
        <v>Y</v>
      </c>
      <c r="F60" s="15">
        <v>0.62</v>
      </c>
      <c r="G60" s="14" t="str">
        <f t="shared" si="1"/>
        <v>Y</v>
      </c>
      <c r="H60" s="15">
        <v>0.51333333333333331</v>
      </c>
      <c r="I60" s="14" t="str">
        <f t="shared" si="8"/>
        <v>N</v>
      </c>
      <c r="J60" s="15">
        <v>0.73</v>
      </c>
      <c r="K60" s="14" t="str">
        <f t="shared" si="2"/>
        <v>Y</v>
      </c>
      <c r="L60" s="15">
        <v>0.56000000000000005</v>
      </c>
      <c r="M60" s="14" t="str">
        <f t="shared" si="3"/>
        <v>Y</v>
      </c>
      <c r="N60" s="15">
        <v>0.6</v>
      </c>
      <c r="O60" s="14" t="str">
        <f t="shared" si="4"/>
        <v>Y</v>
      </c>
      <c r="P60" s="15">
        <v>0.54</v>
      </c>
      <c r="Q60" s="14" t="str">
        <f t="shared" si="5"/>
        <v>N</v>
      </c>
      <c r="R60" s="15">
        <v>0.63</v>
      </c>
      <c r="S60" s="14" t="str">
        <f t="shared" si="6"/>
        <v>Y</v>
      </c>
      <c r="T60" s="15">
        <v>0.76</v>
      </c>
      <c r="U60" s="14" t="str">
        <f t="shared" si="7"/>
        <v>Y</v>
      </c>
    </row>
    <row r="61" spans="1:21" ht="15.75" customHeight="1" x14ac:dyDescent="0.25">
      <c r="A61" s="14">
        <v>55</v>
      </c>
      <c r="B61" s="12">
        <v>1855</v>
      </c>
      <c r="C61" s="30" t="s">
        <v>137</v>
      </c>
      <c r="D61" s="23">
        <v>0.53300000000000003</v>
      </c>
      <c r="E61" s="14" t="str">
        <f t="shared" si="0"/>
        <v>N</v>
      </c>
      <c r="F61" s="15">
        <v>0.56666666666666665</v>
      </c>
      <c r="G61" s="14" t="str">
        <f t="shared" si="1"/>
        <v>Y</v>
      </c>
      <c r="H61" s="15">
        <v>0.50666666666666671</v>
      </c>
      <c r="I61" s="14" t="str">
        <f t="shared" si="8"/>
        <v>N</v>
      </c>
      <c r="J61" s="15">
        <v>0.56999999999999995</v>
      </c>
      <c r="K61" s="14" t="str">
        <f t="shared" si="2"/>
        <v>Y</v>
      </c>
      <c r="L61" s="15">
        <v>0.54</v>
      </c>
      <c r="M61" s="14" t="str">
        <f t="shared" si="3"/>
        <v>N</v>
      </c>
      <c r="N61" s="15">
        <v>0.5</v>
      </c>
      <c r="O61" s="14" t="str">
        <f t="shared" si="4"/>
        <v>N</v>
      </c>
      <c r="P61" s="15">
        <v>0.51333333333333331</v>
      </c>
      <c r="Q61" s="14" t="str">
        <f t="shared" si="5"/>
        <v>N</v>
      </c>
      <c r="R61" s="15">
        <v>0.57999999999999996</v>
      </c>
      <c r="S61" s="14" t="str">
        <f t="shared" si="6"/>
        <v>Y</v>
      </c>
      <c r="T61" s="15">
        <v>0.84</v>
      </c>
      <c r="U61" s="14" t="str">
        <f t="shared" si="7"/>
        <v>Y</v>
      </c>
    </row>
    <row r="62" spans="1:21" ht="15.75" customHeight="1" x14ac:dyDescent="0.25">
      <c r="A62" s="14">
        <v>56</v>
      </c>
      <c r="B62" s="12">
        <v>1856</v>
      </c>
      <c r="C62" s="30" t="s">
        <v>138</v>
      </c>
      <c r="D62" s="23">
        <v>0.57333333333333336</v>
      </c>
      <c r="E62" s="14" t="str">
        <f t="shared" si="0"/>
        <v>Y</v>
      </c>
      <c r="F62" s="15">
        <v>0.65333333333333332</v>
      </c>
      <c r="G62" s="14" t="str">
        <f t="shared" si="1"/>
        <v>Y</v>
      </c>
      <c r="H62" s="15">
        <v>0.46</v>
      </c>
      <c r="I62" s="14" t="str">
        <f t="shared" si="8"/>
        <v>N</v>
      </c>
      <c r="J62" s="15">
        <v>0.56000000000000005</v>
      </c>
      <c r="K62" s="14" t="str">
        <f t="shared" si="2"/>
        <v>Y</v>
      </c>
      <c r="L62" s="15">
        <v>0.5</v>
      </c>
      <c r="M62" s="14" t="str">
        <f t="shared" si="3"/>
        <v>N</v>
      </c>
      <c r="N62" s="15">
        <v>0.64</v>
      </c>
      <c r="O62" s="14" t="str">
        <f t="shared" si="4"/>
        <v>Y</v>
      </c>
      <c r="P62" s="15">
        <v>0.56666666666666665</v>
      </c>
      <c r="Q62" s="14" t="str">
        <f t="shared" si="5"/>
        <v>Y</v>
      </c>
      <c r="R62" s="15">
        <v>0.59</v>
      </c>
      <c r="S62" s="14" t="str">
        <f t="shared" si="6"/>
        <v>Y</v>
      </c>
      <c r="T62" s="15">
        <v>0.66</v>
      </c>
      <c r="U62" s="14" t="str">
        <f t="shared" si="7"/>
        <v>Y</v>
      </c>
    </row>
    <row r="63" spans="1:21" ht="15.75" customHeight="1" x14ac:dyDescent="0.25">
      <c r="A63" s="14">
        <v>57</v>
      </c>
      <c r="B63" s="12">
        <v>1857</v>
      </c>
      <c r="C63" s="30" t="s">
        <v>139</v>
      </c>
      <c r="D63" s="23">
        <v>0.6</v>
      </c>
      <c r="E63" s="14" t="str">
        <f t="shared" si="0"/>
        <v>Y</v>
      </c>
      <c r="F63" s="15">
        <v>0.62666666666666671</v>
      </c>
      <c r="G63" s="14" t="str">
        <f t="shared" si="1"/>
        <v>Y</v>
      </c>
      <c r="H63" s="15">
        <v>0.48666666666666669</v>
      </c>
      <c r="I63" s="14" t="str">
        <f t="shared" si="8"/>
        <v>N</v>
      </c>
      <c r="J63" s="15">
        <v>0.64</v>
      </c>
      <c r="K63" s="14" t="str">
        <f t="shared" si="2"/>
        <v>Y</v>
      </c>
      <c r="L63" s="15">
        <v>0.51</v>
      </c>
      <c r="M63" s="14" t="str">
        <f t="shared" si="3"/>
        <v>N</v>
      </c>
      <c r="N63" s="15">
        <v>0.56000000000000005</v>
      </c>
      <c r="O63" s="14" t="str">
        <f t="shared" si="4"/>
        <v>Y</v>
      </c>
      <c r="P63" s="15">
        <v>0.51333333333333331</v>
      </c>
      <c r="Q63" s="14" t="str">
        <f t="shared" si="5"/>
        <v>N</v>
      </c>
      <c r="R63" s="15">
        <v>0.56000000000000005</v>
      </c>
      <c r="S63" s="14" t="str">
        <f t="shared" si="6"/>
        <v>Y</v>
      </c>
      <c r="T63" s="15">
        <v>0.84</v>
      </c>
      <c r="U63" s="14" t="str">
        <f t="shared" si="7"/>
        <v>Y</v>
      </c>
    </row>
    <row r="64" spans="1:21" ht="15.75" customHeight="1" x14ac:dyDescent="0.25">
      <c r="A64" s="14">
        <v>58</v>
      </c>
      <c r="B64" s="12">
        <v>1858</v>
      </c>
      <c r="C64" s="30" t="s">
        <v>140</v>
      </c>
      <c r="D64" s="23">
        <v>0.58666666666666667</v>
      </c>
      <c r="E64" s="14" t="str">
        <f t="shared" si="0"/>
        <v>Y</v>
      </c>
      <c r="F64" s="15">
        <v>0.64</v>
      </c>
      <c r="G64" s="14" t="str">
        <f t="shared" si="1"/>
        <v>Y</v>
      </c>
      <c r="H64" s="15">
        <v>0.54</v>
      </c>
      <c r="I64" s="14" t="str">
        <f t="shared" si="8"/>
        <v>N</v>
      </c>
      <c r="J64" s="15">
        <v>0.76</v>
      </c>
      <c r="K64" s="14" t="str">
        <f t="shared" si="2"/>
        <v>Y</v>
      </c>
      <c r="L64" s="15">
        <v>0.61</v>
      </c>
      <c r="M64" s="14" t="str">
        <f t="shared" si="3"/>
        <v>Y</v>
      </c>
      <c r="N64" s="15">
        <v>0.62</v>
      </c>
      <c r="O64" s="14" t="str">
        <f t="shared" si="4"/>
        <v>Y</v>
      </c>
      <c r="P64" s="15">
        <v>0.57999999999999996</v>
      </c>
      <c r="Q64" s="14" t="str">
        <f t="shared" si="5"/>
        <v>Y</v>
      </c>
      <c r="R64" s="15">
        <v>0.67</v>
      </c>
      <c r="S64" s="14" t="str">
        <f t="shared" si="6"/>
        <v>Y</v>
      </c>
      <c r="T64" s="15">
        <v>0.62</v>
      </c>
      <c r="U64" s="14" t="str">
        <f t="shared" si="7"/>
        <v>Y</v>
      </c>
    </row>
    <row r="65" spans="1:21" ht="15.75" customHeight="1" x14ac:dyDescent="0.25">
      <c r="A65" s="14">
        <v>59</v>
      </c>
      <c r="B65" s="12">
        <v>1859</v>
      </c>
      <c r="C65" s="30" t="s">
        <v>141</v>
      </c>
      <c r="D65" s="23">
        <v>0.60666666666666669</v>
      </c>
      <c r="E65" s="14" t="str">
        <f t="shared" si="0"/>
        <v>Y</v>
      </c>
      <c r="F65" s="15">
        <v>0.6</v>
      </c>
      <c r="G65" s="14" t="str">
        <f t="shared" si="1"/>
        <v>Y</v>
      </c>
      <c r="H65" s="15">
        <v>0.49333333333333335</v>
      </c>
      <c r="I65" s="14" t="str">
        <f t="shared" si="8"/>
        <v>N</v>
      </c>
      <c r="J65" s="15">
        <v>0.76</v>
      </c>
      <c r="K65" s="14" t="str">
        <f t="shared" si="2"/>
        <v>Y</v>
      </c>
      <c r="L65" s="15">
        <v>0.51</v>
      </c>
      <c r="M65" s="14" t="str">
        <f t="shared" si="3"/>
        <v>N</v>
      </c>
      <c r="N65" s="15">
        <v>0.57999999999999996</v>
      </c>
      <c r="O65" s="14" t="str">
        <f t="shared" si="4"/>
        <v>Y</v>
      </c>
      <c r="P65" s="15">
        <v>0.59333333333333338</v>
      </c>
      <c r="Q65" s="14" t="str">
        <f t="shared" si="5"/>
        <v>Y</v>
      </c>
      <c r="R65" s="15">
        <v>0.69</v>
      </c>
      <c r="S65" s="14" t="str">
        <f t="shared" si="6"/>
        <v>Y</v>
      </c>
      <c r="T65" s="15">
        <v>0.84</v>
      </c>
      <c r="U65" s="14" t="str">
        <f t="shared" si="7"/>
        <v>Y</v>
      </c>
    </row>
    <row r="66" spans="1:21" ht="15.75" customHeight="1" x14ac:dyDescent="0.25">
      <c r="A66" s="14">
        <v>60</v>
      </c>
      <c r="B66" s="12">
        <v>1860</v>
      </c>
      <c r="C66" s="30" t="s">
        <v>142</v>
      </c>
      <c r="D66" s="23">
        <v>0.57999999999999996</v>
      </c>
      <c r="E66" s="14" t="str">
        <f t="shared" si="0"/>
        <v>Y</v>
      </c>
      <c r="F66" s="15">
        <v>0.6333333333333333</v>
      </c>
      <c r="G66" s="14" t="str">
        <f t="shared" si="1"/>
        <v>Y</v>
      </c>
      <c r="H66" s="15">
        <v>0.53333333333333333</v>
      </c>
      <c r="I66" s="14" t="str">
        <f t="shared" si="8"/>
        <v>N</v>
      </c>
      <c r="J66" s="15">
        <v>0.53</v>
      </c>
      <c r="K66" s="14" t="str">
        <f t="shared" si="2"/>
        <v>N</v>
      </c>
      <c r="L66" s="15">
        <v>0.49</v>
      </c>
      <c r="M66" s="14" t="str">
        <f t="shared" si="3"/>
        <v>N</v>
      </c>
      <c r="N66" s="15">
        <v>0.57999999999999996</v>
      </c>
      <c r="O66" s="14" t="str">
        <f t="shared" si="4"/>
        <v>Y</v>
      </c>
      <c r="P66" s="15">
        <v>0.55333333333333334</v>
      </c>
      <c r="Q66" s="14" t="str">
        <f t="shared" si="5"/>
        <v>Y</v>
      </c>
      <c r="R66" s="15">
        <v>0.61</v>
      </c>
      <c r="S66" s="14" t="str">
        <f t="shared" si="6"/>
        <v>Y</v>
      </c>
      <c r="T66" s="15">
        <v>0.66</v>
      </c>
      <c r="U66" s="14" t="str">
        <f t="shared" si="7"/>
        <v>Y</v>
      </c>
    </row>
    <row r="67" spans="1:21" ht="15.75" customHeight="1" x14ac:dyDescent="0.25">
      <c r="A67" s="14">
        <v>61</v>
      </c>
      <c r="B67" s="12">
        <v>1861</v>
      </c>
      <c r="C67" s="30" t="s">
        <v>143</v>
      </c>
      <c r="D67" s="23">
        <v>0</v>
      </c>
      <c r="E67" s="14" t="str">
        <f t="shared" si="0"/>
        <v>N</v>
      </c>
      <c r="F67" s="15">
        <v>0</v>
      </c>
      <c r="G67" s="14" t="str">
        <f t="shared" si="1"/>
        <v>N</v>
      </c>
      <c r="H67" s="15">
        <v>0</v>
      </c>
      <c r="I67" s="14" t="str">
        <f t="shared" si="8"/>
        <v>N</v>
      </c>
      <c r="J67" s="15">
        <v>0</v>
      </c>
      <c r="K67" s="14" t="str">
        <f t="shared" si="2"/>
        <v>N</v>
      </c>
      <c r="L67" s="15">
        <v>0</v>
      </c>
      <c r="M67" s="14" t="str">
        <f t="shared" si="3"/>
        <v>N</v>
      </c>
      <c r="N67" s="15">
        <v>0</v>
      </c>
      <c r="O67" s="14" t="str">
        <f t="shared" si="4"/>
        <v>N</v>
      </c>
      <c r="P67" s="15">
        <v>0</v>
      </c>
      <c r="Q67" s="14" t="str">
        <f t="shared" si="5"/>
        <v>N</v>
      </c>
      <c r="R67" s="15">
        <v>0</v>
      </c>
      <c r="S67" s="14" t="str">
        <f t="shared" si="6"/>
        <v>N</v>
      </c>
      <c r="T67" s="15">
        <v>0</v>
      </c>
      <c r="U67" s="14" t="str">
        <f t="shared" si="7"/>
        <v>N</v>
      </c>
    </row>
    <row r="68" spans="1:21" ht="15.75" customHeight="1" x14ac:dyDescent="0.25">
      <c r="A68" s="14">
        <v>62</v>
      </c>
      <c r="B68" s="12">
        <v>1862</v>
      </c>
      <c r="C68" s="30" t="s">
        <v>144</v>
      </c>
      <c r="D68" s="23">
        <v>0.61333333333333329</v>
      </c>
      <c r="E68" s="14" t="str">
        <f t="shared" si="0"/>
        <v>Y</v>
      </c>
      <c r="F68" s="15">
        <v>0.67333333333333334</v>
      </c>
      <c r="G68" s="14" t="str">
        <f t="shared" si="1"/>
        <v>Y</v>
      </c>
      <c r="H68" s="15">
        <v>0.53333333333333333</v>
      </c>
      <c r="I68" s="14" t="str">
        <f t="shared" si="8"/>
        <v>N</v>
      </c>
      <c r="J68" s="15">
        <v>0.61</v>
      </c>
      <c r="K68" s="14" t="str">
        <f t="shared" si="2"/>
        <v>Y</v>
      </c>
      <c r="L68" s="15">
        <v>0.51</v>
      </c>
      <c r="M68" s="14" t="str">
        <f t="shared" si="3"/>
        <v>N</v>
      </c>
      <c r="N68" s="15">
        <v>0.68</v>
      </c>
      <c r="O68" s="14" t="str">
        <f t="shared" si="4"/>
        <v>Y</v>
      </c>
      <c r="P68" s="15">
        <v>0.56666666666666665</v>
      </c>
      <c r="Q68" s="14" t="str">
        <f t="shared" si="5"/>
        <v>Y</v>
      </c>
      <c r="R68" s="15">
        <v>0.67</v>
      </c>
      <c r="S68" s="14" t="str">
        <f t="shared" si="6"/>
        <v>Y</v>
      </c>
      <c r="T68" s="15">
        <v>0.84</v>
      </c>
      <c r="U68" s="14" t="str">
        <f t="shared" si="7"/>
        <v>Y</v>
      </c>
    </row>
    <row r="69" spans="1:21" ht="15.75" customHeight="1" x14ac:dyDescent="0.25">
      <c r="A69" s="14">
        <v>63</v>
      </c>
      <c r="B69" s="12">
        <v>1863</v>
      </c>
      <c r="C69" s="30" t="s">
        <v>145</v>
      </c>
      <c r="D69" s="23">
        <v>0.53333333333333333</v>
      </c>
      <c r="E69" s="14" t="str">
        <f t="shared" si="0"/>
        <v>N</v>
      </c>
      <c r="F69" s="15">
        <v>0.6333333333333333</v>
      </c>
      <c r="G69" s="14" t="str">
        <f t="shared" si="1"/>
        <v>Y</v>
      </c>
      <c r="H69" s="15">
        <v>0.62</v>
      </c>
      <c r="I69" s="14" t="str">
        <f t="shared" si="8"/>
        <v>Y</v>
      </c>
      <c r="J69" s="15">
        <v>0.66</v>
      </c>
      <c r="K69" s="14" t="str">
        <f t="shared" si="2"/>
        <v>Y</v>
      </c>
      <c r="L69" s="15">
        <v>0.53</v>
      </c>
      <c r="M69" s="14" t="str">
        <f t="shared" si="3"/>
        <v>N</v>
      </c>
      <c r="N69" s="15">
        <v>0.62</v>
      </c>
      <c r="O69" s="14" t="str">
        <f t="shared" si="4"/>
        <v>Y</v>
      </c>
      <c r="P69" s="15">
        <v>0.5</v>
      </c>
      <c r="Q69" s="14" t="str">
        <f t="shared" si="5"/>
        <v>N</v>
      </c>
      <c r="R69" s="15">
        <v>0.68</v>
      </c>
      <c r="S69" s="14" t="str">
        <f t="shared" si="6"/>
        <v>Y</v>
      </c>
      <c r="T69" s="15">
        <v>0.72</v>
      </c>
      <c r="U69" s="14" t="str">
        <f t="shared" si="7"/>
        <v>Y</v>
      </c>
    </row>
    <row r="70" spans="1:21" ht="15.75" customHeight="1" x14ac:dyDescent="0.25">
      <c r="A70" s="14">
        <v>64</v>
      </c>
      <c r="B70" s="12">
        <v>1864</v>
      </c>
      <c r="C70" s="30" t="s">
        <v>146</v>
      </c>
      <c r="D70" s="23">
        <v>0.6</v>
      </c>
      <c r="E70" s="14" t="str">
        <f t="shared" si="0"/>
        <v>Y</v>
      </c>
      <c r="F70" s="15">
        <v>0.69333333333333336</v>
      </c>
      <c r="G70" s="14" t="str">
        <f t="shared" si="1"/>
        <v>Y</v>
      </c>
      <c r="H70" s="15">
        <v>0.67333333333333334</v>
      </c>
      <c r="I70" s="14" t="str">
        <f t="shared" si="8"/>
        <v>Y</v>
      </c>
      <c r="J70" s="15">
        <v>0.8</v>
      </c>
      <c r="K70" s="14" t="str">
        <f t="shared" si="2"/>
        <v>Y</v>
      </c>
      <c r="L70" s="15">
        <v>0.56000000000000005</v>
      </c>
      <c r="M70" s="14" t="str">
        <f t="shared" si="3"/>
        <v>Y</v>
      </c>
      <c r="N70" s="15">
        <v>0.66</v>
      </c>
      <c r="O70" s="14" t="str">
        <f t="shared" si="4"/>
        <v>Y</v>
      </c>
      <c r="P70" s="15">
        <v>0.64</v>
      </c>
      <c r="Q70" s="14" t="str">
        <f t="shared" si="5"/>
        <v>Y</v>
      </c>
      <c r="R70" s="15">
        <v>0.59</v>
      </c>
      <c r="S70" s="14" t="str">
        <f t="shared" si="6"/>
        <v>Y</v>
      </c>
      <c r="T70" s="15">
        <v>0.72</v>
      </c>
      <c r="U70" s="14" t="str">
        <f t="shared" si="7"/>
        <v>Y</v>
      </c>
    </row>
    <row r="71" spans="1:21" ht="15.75" customHeight="1" x14ac:dyDescent="0.25">
      <c r="A71" s="14">
        <v>65</v>
      </c>
      <c r="B71" s="12">
        <v>1865</v>
      </c>
      <c r="C71" s="30" t="s">
        <v>147</v>
      </c>
      <c r="D71" s="23">
        <v>0.68</v>
      </c>
      <c r="E71" s="14" t="str">
        <f t="shared" si="0"/>
        <v>Y</v>
      </c>
      <c r="F71" s="15">
        <v>0.53333333333333333</v>
      </c>
      <c r="G71" s="14" t="str">
        <f t="shared" si="1"/>
        <v>N</v>
      </c>
      <c r="H71" s="15">
        <v>0.48666666666666669</v>
      </c>
      <c r="I71" s="14" t="str">
        <f t="shared" si="8"/>
        <v>N</v>
      </c>
      <c r="J71" s="15">
        <v>0.5</v>
      </c>
      <c r="K71" s="14" t="str">
        <f t="shared" si="2"/>
        <v>N</v>
      </c>
      <c r="L71" s="15">
        <v>0.49</v>
      </c>
      <c r="M71" s="14" t="str">
        <f t="shared" si="3"/>
        <v>N</v>
      </c>
      <c r="N71" s="15">
        <v>0.57999999999999996</v>
      </c>
      <c r="O71" s="14" t="str">
        <f t="shared" si="4"/>
        <v>Y</v>
      </c>
      <c r="P71" s="15">
        <v>0.55333333333333334</v>
      </c>
      <c r="Q71" s="14" t="str">
        <f t="shared" si="5"/>
        <v>Y</v>
      </c>
      <c r="R71" s="15">
        <v>0.56999999999999995</v>
      </c>
      <c r="S71" s="14" t="str">
        <f t="shared" si="6"/>
        <v>Y</v>
      </c>
      <c r="T71" s="15">
        <v>0.62</v>
      </c>
      <c r="U71" s="14" t="str">
        <f t="shared" si="7"/>
        <v>Y</v>
      </c>
    </row>
    <row r="72" spans="1:21" ht="15.75" customHeight="1" x14ac:dyDescent="0.25">
      <c r="A72" s="14">
        <v>66</v>
      </c>
      <c r="B72" s="12">
        <v>1866</v>
      </c>
      <c r="C72" s="30" t="s">
        <v>148</v>
      </c>
      <c r="D72" s="23">
        <v>0.59333333333333338</v>
      </c>
      <c r="E72" s="14" t="str">
        <f t="shared" si="0"/>
        <v>Y</v>
      </c>
      <c r="F72" s="15">
        <v>0.6333333333333333</v>
      </c>
      <c r="G72" s="14" t="str">
        <f t="shared" si="1"/>
        <v>Y</v>
      </c>
      <c r="H72" s="15">
        <v>0.64666666666666661</v>
      </c>
      <c r="I72" s="14" t="str">
        <f t="shared" si="8"/>
        <v>Y</v>
      </c>
      <c r="J72" s="15">
        <v>0.74</v>
      </c>
      <c r="K72" s="14" t="str">
        <f t="shared" si="2"/>
        <v>Y</v>
      </c>
      <c r="L72" s="15">
        <v>0.53</v>
      </c>
      <c r="M72" s="14" t="str">
        <f t="shared" si="3"/>
        <v>N</v>
      </c>
      <c r="N72" s="15">
        <v>0.64</v>
      </c>
      <c r="O72" s="14" t="str">
        <f t="shared" si="4"/>
        <v>Y</v>
      </c>
      <c r="P72" s="15">
        <v>0.57333333333333336</v>
      </c>
      <c r="Q72" s="14" t="str">
        <f t="shared" si="5"/>
        <v>Y</v>
      </c>
      <c r="R72" s="15">
        <v>0.68</v>
      </c>
      <c r="S72" s="14" t="str">
        <f t="shared" si="6"/>
        <v>Y</v>
      </c>
      <c r="T72" s="15">
        <v>0.62</v>
      </c>
      <c r="U72" s="14" t="str">
        <f t="shared" si="7"/>
        <v>Y</v>
      </c>
    </row>
    <row r="73" spans="1:21" ht="15.75" customHeight="1" x14ac:dyDescent="0.25">
      <c r="A73" s="14">
        <v>67</v>
      </c>
      <c r="B73" s="12">
        <v>1867</v>
      </c>
      <c r="C73" s="30" t="s">
        <v>149</v>
      </c>
      <c r="D73" s="23">
        <v>0.57333333333333336</v>
      </c>
      <c r="E73" s="14" t="str">
        <f t="shared" si="0"/>
        <v>Y</v>
      </c>
      <c r="F73" s="15">
        <v>0.58666666666666667</v>
      </c>
      <c r="G73" s="14" t="str">
        <f t="shared" si="1"/>
        <v>Y</v>
      </c>
      <c r="H73" s="15">
        <v>0.56000000000000005</v>
      </c>
      <c r="I73" s="14" t="str">
        <f t="shared" si="8"/>
        <v>Y</v>
      </c>
      <c r="J73" s="15">
        <v>0.61</v>
      </c>
      <c r="K73" s="14" t="str">
        <f t="shared" si="2"/>
        <v>Y</v>
      </c>
      <c r="L73" s="15">
        <v>0.62</v>
      </c>
      <c r="M73" s="14" t="str">
        <f t="shared" si="3"/>
        <v>Y</v>
      </c>
      <c r="N73" s="15">
        <v>0.6</v>
      </c>
      <c r="O73" s="14" t="str">
        <f t="shared" si="4"/>
        <v>Y</v>
      </c>
      <c r="P73" s="15">
        <v>0.60666666666666669</v>
      </c>
      <c r="Q73" s="14" t="str">
        <f t="shared" si="5"/>
        <v>Y</v>
      </c>
      <c r="R73" s="15">
        <v>0.76</v>
      </c>
      <c r="S73" s="14" t="str">
        <f t="shared" si="6"/>
        <v>Y</v>
      </c>
      <c r="T73" s="15">
        <v>0.94</v>
      </c>
      <c r="U73" s="14" t="str">
        <f t="shared" si="7"/>
        <v>Y</v>
      </c>
    </row>
    <row r="74" spans="1:21" ht="15.75" customHeight="1" x14ac:dyDescent="0.25">
      <c r="A74" s="14">
        <v>68</v>
      </c>
      <c r="B74" s="12">
        <v>1868</v>
      </c>
      <c r="C74" s="30" t="s">
        <v>150</v>
      </c>
      <c r="D74" s="23">
        <v>0.72</v>
      </c>
      <c r="E74" s="14" t="str">
        <f t="shared" si="0"/>
        <v>Y</v>
      </c>
      <c r="F74" s="15">
        <v>0.69333333333333336</v>
      </c>
      <c r="G74" s="14" t="str">
        <f t="shared" si="1"/>
        <v>Y</v>
      </c>
      <c r="H74" s="15">
        <v>0.54666666666666663</v>
      </c>
      <c r="I74" s="14" t="str">
        <f t="shared" si="8"/>
        <v>N</v>
      </c>
      <c r="J74" s="15">
        <v>0.9</v>
      </c>
      <c r="K74" s="14" t="str">
        <f t="shared" si="2"/>
        <v>Y</v>
      </c>
      <c r="L74" s="15">
        <v>0.62</v>
      </c>
      <c r="M74" s="14" t="str">
        <f t="shared" si="3"/>
        <v>Y</v>
      </c>
      <c r="N74" s="15">
        <v>0.68</v>
      </c>
      <c r="O74" s="14" t="str">
        <f t="shared" si="4"/>
        <v>Y</v>
      </c>
      <c r="P74" s="15">
        <v>0.62</v>
      </c>
      <c r="Q74" s="14" t="str">
        <f t="shared" si="5"/>
        <v>Y</v>
      </c>
      <c r="R74" s="15">
        <v>0.7</v>
      </c>
      <c r="S74" s="14" t="str">
        <f t="shared" si="6"/>
        <v>Y</v>
      </c>
      <c r="T74" s="15">
        <v>0.68</v>
      </c>
      <c r="U74" s="14" t="str">
        <f t="shared" si="7"/>
        <v>Y</v>
      </c>
    </row>
    <row r="75" spans="1:21" ht="15.75" customHeight="1" x14ac:dyDescent="0.25">
      <c r="A75" s="14">
        <v>69</v>
      </c>
      <c r="B75" s="12">
        <v>1869</v>
      </c>
      <c r="C75" s="30" t="s">
        <v>151</v>
      </c>
      <c r="D75" s="23">
        <v>0.72666666666666668</v>
      </c>
      <c r="E75" s="14" t="str">
        <f t="shared" si="0"/>
        <v>Y</v>
      </c>
      <c r="F75" s="15">
        <v>0.66</v>
      </c>
      <c r="G75" s="14" t="str">
        <f t="shared" si="1"/>
        <v>Y</v>
      </c>
      <c r="H75" s="15">
        <v>0.56666666666666665</v>
      </c>
      <c r="I75" s="14" t="str">
        <f t="shared" si="8"/>
        <v>Y</v>
      </c>
      <c r="J75" s="15">
        <v>0.74</v>
      </c>
      <c r="K75" s="14" t="str">
        <f t="shared" si="2"/>
        <v>Y</v>
      </c>
      <c r="L75" s="15">
        <v>0.6</v>
      </c>
      <c r="M75" s="14" t="str">
        <f t="shared" si="3"/>
        <v>Y</v>
      </c>
      <c r="N75" s="15">
        <v>0.68</v>
      </c>
      <c r="O75" s="14" t="str">
        <f t="shared" si="4"/>
        <v>Y</v>
      </c>
      <c r="P75" s="15">
        <v>0.59333333333333338</v>
      </c>
      <c r="Q75" s="14" t="str">
        <f t="shared" si="5"/>
        <v>Y</v>
      </c>
      <c r="R75" s="15">
        <v>0.59</v>
      </c>
      <c r="S75" s="14" t="str">
        <f t="shared" si="6"/>
        <v>Y</v>
      </c>
      <c r="T75" s="15">
        <v>0.72</v>
      </c>
      <c r="U75" s="14" t="str">
        <f t="shared" si="7"/>
        <v>Y</v>
      </c>
    </row>
    <row r="76" spans="1:21" ht="15.75" customHeight="1" x14ac:dyDescent="0.25">
      <c r="A76" s="14">
        <v>70</v>
      </c>
      <c r="B76" s="12">
        <v>1870</v>
      </c>
      <c r="C76" s="30" t="s">
        <v>152</v>
      </c>
      <c r="D76" s="23">
        <v>0.62</v>
      </c>
      <c r="E76" s="14" t="str">
        <f t="shared" si="0"/>
        <v>Y</v>
      </c>
      <c r="F76" s="15">
        <v>0.64</v>
      </c>
      <c r="G76" s="14" t="str">
        <f t="shared" si="1"/>
        <v>Y</v>
      </c>
      <c r="H76" s="15">
        <v>0.56666666666666665</v>
      </c>
      <c r="I76" s="14" t="str">
        <f t="shared" si="8"/>
        <v>Y</v>
      </c>
      <c r="J76" s="15">
        <v>0.86</v>
      </c>
      <c r="K76" s="14" t="str">
        <f t="shared" si="2"/>
        <v>Y</v>
      </c>
      <c r="L76" s="15">
        <v>0.56999999999999995</v>
      </c>
      <c r="M76" s="14" t="str">
        <f t="shared" si="3"/>
        <v>Y</v>
      </c>
      <c r="N76" s="15">
        <v>0.6</v>
      </c>
      <c r="O76" s="14" t="str">
        <f t="shared" si="4"/>
        <v>Y</v>
      </c>
      <c r="P76" s="15">
        <v>0.51333333333333331</v>
      </c>
      <c r="Q76" s="14" t="str">
        <f t="shared" si="5"/>
        <v>N</v>
      </c>
      <c r="R76" s="15">
        <v>0.66</v>
      </c>
      <c r="S76" s="14" t="str">
        <f t="shared" si="6"/>
        <v>Y</v>
      </c>
      <c r="T76" s="15">
        <v>0.78</v>
      </c>
      <c r="U76" s="14" t="str">
        <f t="shared" si="7"/>
        <v>Y</v>
      </c>
    </row>
    <row r="77" spans="1:21" ht="15.75" customHeight="1" x14ac:dyDescent="0.25">
      <c r="A77" s="14">
        <v>71</v>
      </c>
      <c r="B77" s="12">
        <v>1871</v>
      </c>
      <c r="C77" s="30" t="s">
        <v>153</v>
      </c>
      <c r="D77" s="23">
        <v>0.54666666666666663</v>
      </c>
      <c r="E77" s="14" t="str">
        <f t="shared" si="0"/>
        <v>N</v>
      </c>
      <c r="F77" s="15">
        <v>0.6333333333333333</v>
      </c>
      <c r="G77" s="14" t="str">
        <f t="shared" si="1"/>
        <v>Y</v>
      </c>
      <c r="H77" s="15">
        <v>0.52</v>
      </c>
      <c r="I77" s="14" t="str">
        <f t="shared" si="8"/>
        <v>N</v>
      </c>
      <c r="J77" s="15">
        <v>0.53</v>
      </c>
      <c r="K77" s="14" t="str">
        <f t="shared" si="2"/>
        <v>N</v>
      </c>
      <c r="L77" s="15">
        <v>0.67</v>
      </c>
      <c r="M77" s="14" t="str">
        <f t="shared" si="3"/>
        <v>Y</v>
      </c>
      <c r="N77" s="15">
        <v>0.66</v>
      </c>
      <c r="O77" s="14" t="str">
        <f t="shared" si="4"/>
        <v>Y</v>
      </c>
      <c r="P77" s="15">
        <v>0.50666666666666671</v>
      </c>
      <c r="Q77" s="14" t="str">
        <f t="shared" si="5"/>
        <v>N</v>
      </c>
      <c r="R77" s="15">
        <v>0.79</v>
      </c>
      <c r="S77" s="14" t="str">
        <f t="shared" si="6"/>
        <v>Y</v>
      </c>
      <c r="T77" s="15">
        <v>0.78</v>
      </c>
      <c r="U77" s="14" t="str">
        <f t="shared" si="7"/>
        <v>Y</v>
      </c>
    </row>
    <row r="78" spans="1:21" ht="15.75" customHeight="1" x14ac:dyDescent="0.25">
      <c r="A78" s="14">
        <v>72</v>
      </c>
      <c r="B78" s="12">
        <v>1872</v>
      </c>
      <c r="C78" s="30" t="s">
        <v>154</v>
      </c>
      <c r="D78" s="23">
        <v>0.55333333333333334</v>
      </c>
      <c r="E78" s="14" t="str">
        <f t="shared" si="0"/>
        <v>Y</v>
      </c>
      <c r="F78" s="15">
        <v>0.56000000000000005</v>
      </c>
      <c r="G78" s="14" t="str">
        <f t="shared" si="1"/>
        <v>Y</v>
      </c>
      <c r="H78" s="15">
        <v>0.59333333333333338</v>
      </c>
      <c r="I78" s="14" t="str">
        <f t="shared" si="8"/>
        <v>Y</v>
      </c>
      <c r="J78" s="15">
        <v>0.64</v>
      </c>
      <c r="K78" s="14" t="str">
        <f t="shared" si="2"/>
        <v>Y</v>
      </c>
      <c r="L78" s="15">
        <v>0.54</v>
      </c>
      <c r="M78" s="14" t="str">
        <f t="shared" si="3"/>
        <v>N</v>
      </c>
      <c r="N78" s="15">
        <v>0.56000000000000005</v>
      </c>
      <c r="O78" s="14" t="str">
        <f t="shared" si="4"/>
        <v>Y</v>
      </c>
      <c r="P78" s="15">
        <v>0.51333333333333331</v>
      </c>
      <c r="Q78" s="14" t="str">
        <f t="shared" si="5"/>
        <v>N</v>
      </c>
      <c r="R78" s="15">
        <v>0.72</v>
      </c>
      <c r="S78" s="14" t="str">
        <f t="shared" si="6"/>
        <v>Y</v>
      </c>
      <c r="T78" s="15">
        <v>0.76</v>
      </c>
      <c r="U78" s="14" t="str">
        <f t="shared" si="7"/>
        <v>Y</v>
      </c>
    </row>
    <row r="79" spans="1:21" ht="15.75" customHeight="1" x14ac:dyDescent="0.25">
      <c r="A79" s="14">
        <v>73</v>
      </c>
      <c r="B79" s="12">
        <v>1873</v>
      </c>
      <c r="C79" s="30" t="s">
        <v>155</v>
      </c>
      <c r="D79" s="23">
        <v>0.65333333333333332</v>
      </c>
      <c r="E79" s="14" t="str">
        <f t="shared" si="0"/>
        <v>Y</v>
      </c>
      <c r="F79" s="15">
        <v>0.64</v>
      </c>
      <c r="G79" s="14" t="str">
        <f t="shared" si="1"/>
        <v>Y</v>
      </c>
      <c r="H79" s="15">
        <v>0.54</v>
      </c>
      <c r="I79" s="14" t="str">
        <f t="shared" si="8"/>
        <v>N</v>
      </c>
      <c r="J79" s="15">
        <v>0.52</v>
      </c>
      <c r="K79" s="14" t="str">
        <f t="shared" si="2"/>
        <v>N</v>
      </c>
      <c r="L79" s="15">
        <v>0.6</v>
      </c>
      <c r="M79" s="14" t="str">
        <f t="shared" si="3"/>
        <v>Y</v>
      </c>
      <c r="N79" s="15">
        <v>0.62</v>
      </c>
      <c r="O79" s="14" t="str">
        <f t="shared" si="4"/>
        <v>Y</v>
      </c>
      <c r="P79" s="15">
        <v>0.5</v>
      </c>
      <c r="Q79" s="14" t="str">
        <f t="shared" si="5"/>
        <v>N</v>
      </c>
      <c r="R79" s="15">
        <v>0.57999999999999996</v>
      </c>
      <c r="S79" s="14" t="str">
        <f t="shared" si="6"/>
        <v>Y</v>
      </c>
      <c r="T79" s="15">
        <v>0.76</v>
      </c>
      <c r="U79" s="14" t="str">
        <f t="shared" si="7"/>
        <v>Y</v>
      </c>
    </row>
    <row r="80" spans="1:21" ht="15.75" customHeight="1" x14ac:dyDescent="0.25">
      <c r="A80" s="14">
        <v>74</v>
      </c>
      <c r="B80" s="12">
        <v>1874</v>
      </c>
      <c r="C80" s="30" t="s">
        <v>156</v>
      </c>
      <c r="D80" s="23">
        <v>0.64666666666666661</v>
      </c>
      <c r="E80" s="14" t="str">
        <f t="shared" si="0"/>
        <v>Y</v>
      </c>
      <c r="F80" s="15">
        <v>0.7</v>
      </c>
      <c r="G80" s="14" t="str">
        <f t="shared" si="1"/>
        <v>Y</v>
      </c>
      <c r="H80" s="15">
        <v>0.6</v>
      </c>
      <c r="I80" s="14" t="str">
        <f t="shared" si="8"/>
        <v>Y</v>
      </c>
      <c r="J80" s="15">
        <v>0.71</v>
      </c>
      <c r="K80" s="14" t="str">
        <f t="shared" si="2"/>
        <v>Y</v>
      </c>
      <c r="L80" s="15">
        <v>0.6</v>
      </c>
      <c r="M80" s="14" t="str">
        <f t="shared" si="3"/>
        <v>Y</v>
      </c>
      <c r="N80" s="15">
        <v>0.68</v>
      </c>
      <c r="O80" s="14" t="str">
        <f t="shared" si="4"/>
        <v>Y</v>
      </c>
      <c r="P80" s="15">
        <v>0.55333333333333334</v>
      </c>
      <c r="Q80" s="14" t="str">
        <f t="shared" si="5"/>
        <v>Y</v>
      </c>
      <c r="R80" s="15">
        <v>0.73</v>
      </c>
      <c r="S80" s="14" t="str">
        <f t="shared" si="6"/>
        <v>Y</v>
      </c>
      <c r="T80" s="15">
        <v>0.76</v>
      </c>
      <c r="U80" s="14" t="str">
        <f t="shared" si="7"/>
        <v>Y</v>
      </c>
    </row>
    <row r="81" spans="1:21" ht="15.75" customHeight="1" x14ac:dyDescent="0.25">
      <c r="A81" s="14">
        <v>75</v>
      </c>
      <c r="B81" s="12">
        <v>1875</v>
      </c>
      <c r="C81" s="30" t="s">
        <v>157</v>
      </c>
      <c r="D81" s="23">
        <v>0.72</v>
      </c>
      <c r="E81" s="14" t="str">
        <f t="shared" si="0"/>
        <v>Y</v>
      </c>
      <c r="F81" s="15">
        <v>0.67333333333333334</v>
      </c>
      <c r="G81" s="14" t="str">
        <f t="shared" si="1"/>
        <v>Y</v>
      </c>
      <c r="H81" s="15">
        <v>0.53333333333333333</v>
      </c>
      <c r="I81" s="14" t="str">
        <f t="shared" si="8"/>
        <v>N</v>
      </c>
      <c r="J81" s="15">
        <v>0.64</v>
      </c>
      <c r="K81" s="14" t="str">
        <f t="shared" si="2"/>
        <v>Y</v>
      </c>
      <c r="L81" s="15">
        <v>0.56000000000000005</v>
      </c>
      <c r="M81" s="14" t="str">
        <f t="shared" si="3"/>
        <v>Y</v>
      </c>
      <c r="N81" s="15">
        <v>0.57999999999999996</v>
      </c>
      <c r="O81" s="14" t="str">
        <f t="shared" si="4"/>
        <v>Y</v>
      </c>
      <c r="P81" s="15">
        <v>0.55333333333333334</v>
      </c>
      <c r="Q81" s="14" t="str">
        <f t="shared" si="5"/>
        <v>Y</v>
      </c>
      <c r="R81" s="15">
        <v>0.62</v>
      </c>
      <c r="S81" s="14" t="str">
        <f t="shared" si="6"/>
        <v>Y</v>
      </c>
      <c r="T81" s="15">
        <v>0.74</v>
      </c>
      <c r="U81" s="14" t="str">
        <f t="shared" si="7"/>
        <v>Y</v>
      </c>
    </row>
    <row r="82" spans="1:21" ht="15.75" customHeight="1" x14ac:dyDescent="0.25">
      <c r="A82" s="14">
        <v>76</v>
      </c>
      <c r="B82" s="12">
        <v>1876</v>
      </c>
      <c r="C82" s="30" t="s">
        <v>158</v>
      </c>
      <c r="D82" s="23">
        <v>0.55333333333333334</v>
      </c>
      <c r="E82" s="14" t="str">
        <f t="shared" si="0"/>
        <v>Y</v>
      </c>
      <c r="F82" s="15">
        <v>0.64</v>
      </c>
      <c r="G82" s="14" t="str">
        <f t="shared" si="1"/>
        <v>Y</v>
      </c>
      <c r="H82" s="15">
        <v>0.59333333333333338</v>
      </c>
      <c r="I82" s="14" t="str">
        <f t="shared" si="8"/>
        <v>Y</v>
      </c>
      <c r="J82" s="15">
        <v>0.68</v>
      </c>
      <c r="K82" s="14" t="str">
        <f t="shared" si="2"/>
        <v>Y</v>
      </c>
      <c r="L82" s="15">
        <v>0.52</v>
      </c>
      <c r="M82" s="14" t="str">
        <f t="shared" si="3"/>
        <v>N</v>
      </c>
      <c r="N82" s="15">
        <v>0.62</v>
      </c>
      <c r="O82" s="14" t="str">
        <f t="shared" si="4"/>
        <v>Y</v>
      </c>
      <c r="P82" s="15">
        <v>0.6</v>
      </c>
      <c r="Q82" s="14" t="str">
        <f t="shared" si="5"/>
        <v>Y</v>
      </c>
      <c r="R82" s="15">
        <v>0.75</v>
      </c>
      <c r="S82" s="14" t="str">
        <f t="shared" si="6"/>
        <v>Y</v>
      </c>
      <c r="T82" s="15">
        <v>0.8</v>
      </c>
      <c r="U82" s="14" t="str">
        <f t="shared" si="7"/>
        <v>Y</v>
      </c>
    </row>
    <row r="83" spans="1:21" ht="15.75" customHeight="1" x14ac:dyDescent="0.25">
      <c r="A83" s="14">
        <v>77</v>
      </c>
      <c r="B83" s="12">
        <v>1877</v>
      </c>
      <c r="C83" s="30" t="s">
        <v>159</v>
      </c>
      <c r="D83" s="23">
        <v>0.59333333333333338</v>
      </c>
      <c r="E83" s="14" t="str">
        <f t="shared" si="0"/>
        <v>Y</v>
      </c>
      <c r="F83" s="15">
        <v>0.66666666666666663</v>
      </c>
      <c r="G83" s="14" t="str">
        <f t="shared" si="1"/>
        <v>Y</v>
      </c>
      <c r="H83" s="15">
        <v>0.61333333333333329</v>
      </c>
      <c r="I83" s="14" t="str">
        <f t="shared" si="8"/>
        <v>Y</v>
      </c>
      <c r="J83" s="15">
        <v>0.52</v>
      </c>
      <c r="K83" s="14" t="str">
        <f t="shared" si="2"/>
        <v>N</v>
      </c>
      <c r="L83" s="15">
        <v>0.53</v>
      </c>
      <c r="M83" s="14" t="str">
        <f t="shared" si="3"/>
        <v>N</v>
      </c>
      <c r="N83" s="15">
        <v>0.66</v>
      </c>
      <c r="O83" s="14" t="str">
        <f t="shared" si="4"/>
        <v>Y</v>
      </c>
      <c r="P83" s="15">
        <v>0.57999999999999996</v>
      </c>
      <c r="Q83" s="14" t="str">
        <f t="shared" si="5"/>
        <v>Y</v>
      </c>
      <c r="R83" s="15">
        <v>0.6</v>
      </c>
      <c r="S83" s="14" t="str">
        <f t="shared" si="6"/>
        <v>Y</v>
      </c>
      <c r="T83" s="15">
        <v>0.66</v>
      </c>
      <c r="U83" s="14" t="str">
        <f t="shared" si="7"/>
        <v>Y</v>
      </c>
    </row>
    <row r="84" spans="1:21" ht="15.75" customHeight="1" x14ac:dyDescent="0.25">
      <c r="A84" s="14">
        <v>78</v>
      </c>
      <c r="B84" s="12">
        <v>1878</v>
      </c>
      <c r="C84" s="30" t="s">
        <v>160</v>
      </c>
      <c r="D84" s="23">
        <v>0.65333333333333332</v>
      </c>
      <c r="E84" s="14" t="str">
        <f t="shared" si="0"/>
        <v>Y</v>
      </c>
      <c r="F84" s="15">
        <v>0.6333333333333333</v>
      </c>
      <c r="G84" s="14" t="str">
        <f t="shared" si="1"/>
        <v>Y</v>
      </c>
      <c r="H84" s="15">
        <v>0.66666666666666663</v>
      </c>
      <c r="I84" s="14" t="str">
        <f t="shared" si="8"/>
        <v>Y</v>
      </c>
      <c r="J84" s="15">
        <v>0.78</v>
      </c>
      <c r="K84" s="14" t="str">
        <f t="shared" si="2"/>
        <v>Y</v>
      </c>
      <c r="L84" s="15">
        <v>0.59</v>
      </c>
      <c r="M84" s="14" t="str">
        <f t="shared" si="3"/>
        <v>Y</v>
      </c>
      <c r="N84" s="15">
        <v>0.66</v>
      </c>
      <c r="O84" s="14" t="str">
        <f t="shared" si="4"/>
        <v>Y</v>
      </c>
      <c r="P84" s="15">
        <v>0.68666666666666665</v>
      </c>
      <c r="Q84" s="14" t="str">
        <f t="shared" si="5"/>
        <v>Y</v>
      </c>
      <c r="R84" s="15">
        <v>0.73</v>
      </c>
      <c r="S84" s="14" t="str">
        <f t="shared" si="6"/>
        <v>Y</v>
      </c>
      <c r="T84" s="15">
        <v>0.7</v>
      </c>
      <c r="U84" s="14" t="str">
        <f t="shared" si="7"/>
        <v>Y</v>
      </c>
    </row>
    <row r="85" spans="1:21" ht="15.75" customHeight="1" x14ac:dyDescent="0.25">
      <c r="A85" s="14">
        <v>79</v>
      </c>
      <c r="B85" s="12">
        <v>1879</v>
      </c>
      <c r="C85" s="30" t="s">
        <v>161</v>
      </c>
      <c r="D85" s="23">
        <v>0.67333333333333334</v>
      </c>
      <c r="E85" s="14" t="str">
        <f t="shared" si="0"/>
        <v>Y</v>
      </c>
      <c r="F85" s="15">
        <v>0.70666666666666667</v>
      </c>
      <c r="G85" s="14" t="str">
        <f t="shared" si="1"/>
        <v>Y</v>
      </c>
      <c r="H85" s="15">
        <v>0.6333333333333333</v>
      </c>
      <c r="I85" s="14" t="str">
        <f t="shared" si="8"/>
        <v>Y</v>
      </c>
      <c r="J85" s="15">
        <v>0.61</v>
      </c>
      <c r="K85" s="14" t="str">
        <f t="shared" si="2"/>
        <v>Y</v>
      </c>
      <c r="L85" s="15">
        <v>0.57999999999999996</v>
      </c>
      <c r="M85" s="14" t="str">
        <f t="shared" si="3"/>
        <v>Y</v>
      </c>
      <c r="N85" s="15">
        <v>0.6</v>
      </c>
      <c r="O85" s="14" t="str">
        <f t="shared" si="4"/>
        <v>Y</v>
      </c>
      <c r="P85" s="15">
        <v>0.62666666666666671</v>
      </c>
      <c r="Q85" s="14" t="str">
        <f t="shared" si="5"/>
        <v>Y</v>
      </c>
      <c r="R85" s="15">
        <v>0.63</v>
      </c>
      <c r="S85" s="14" t="str">
        <f t="shared" si="6"/>
        <v>Y</v>
      </c>
      <c r="T85" s="15">
        <v>0.84</v>
      </c>
      <c r="U85" s="14" t="str">
        <f t="shared" si="7"/>
        <v>Y</v>
      </c>
    </row>
    <row r="86" spans="1:21" ht="15.75" customHeight="1" x14ac:dyDescent="0.25">
      <c r="A86" s="14">
        <v>80</v>
      </c>
      <c r="B86" s="12">
        <v>1880</v>
      </c>
      <c r="C86" s="30" t="s">
        <v>162</v>
      </c>
      <c r="D86" s="23">
        <v>0.62666666666666671</v>
      </c>
      <c r="E86" s="14" t="str">
        <f t="shared" si="0"/>
        <v>Y</v>
      </c>
      <c r="F86" s="15">
        <v>0.7</v>
      </c>
      <c r="G86" s="14" t="str">
        <f t="shared" si="1"/>
        <v>Y</v>
      </c>
      <c r="H86" s="15">
        <v>0.60666666666666669</v>
      </c>
      <c r="I86" s="14" t="str">
        <f t="shared" si="8"/>
        <v>Y</v>
      </c>
      <c r="J86" s="15">
        <v>0.61</v>
      </c>
      <c r="K86" s="14" t="str">
        <f t="shared" si="2"/>
        <v>Y</v>
      </c>
      <c r="L86" s="15">
        <v>0.6</v>
      </c>
      <c r="M86" s="14" t="str">
        <f t="shared" si="3"/>
        <v>Y</v>
      </c>
      <c r="N86" s="15">
        <v>0.56000000000000005</v>
      </c>
      <c r="O86" s="14" t="str">
        <f t="shared" si="4"/>
        <v>Y</v>
      </c>
      <c r="P86" s="15">
        <v>0.60666666666666669</v>
      </c>
      <c r="Q86" s="14" t="str">
        <f t="shared" si="5"/>
        <v>Y</v>
      </c>
      <c r="R86" s="15">
        <v>0.7</v>
      </c>
      <c r="S86" s="14" t="str">
        <f t="shared" si="6"/>
        <v>Y</v>
      </c>
      <c r="T86" s="15">
        <v>0.84</v>
      </c>
      <c r="U86" s="14" t="str">
        <f t="shared" si="7"/>
        <v>Y</v>
      </c>
    </row>
    <row r="87" spans="1:21" ht="15.75" customHeight="1" x14ac:dyDescent="0.25">
      <c r="A87" s="14"/>
      <c r="B87" s="237" t="s">
        <v>163</v>
      </c>
      <c r="C87" s="237"/>
      <c r="D87" s="25"/>
      <c r="E87" s="24">
        <f>COUNTIFS(E7:E86,"Y")</f>
        <v>58</v>
      </c>
      <c r="F87" s="25"/>
      <c r="G87" s="24">
        <f>COUNTIFS(G7:G86,"Y")</f>
        <v>73</v>
      </c>
      <c r="H87" s="25"/>
      <c r="I87" s="24">
        <f>COUNTIFS(I7:I86,"Y")</f>
        <v>49</v>
      </c>
      <c r="J87" s="25"/>
      <c r="K87" s="24">
        <f>COUNTIFS(K7:K86,"Y")</f>
        <v>56</v>
      </c>
      <c r="L87" s="25"/>
      <c r="M87" s="24">
        <f>COUNTIFS(M7:M86,"Y")</f>
        <v>46</v>
      </c>
      <c r="N87" s="25"/>
      <c r="O87" s="24">
        <f>COUNTIFS(O7:O86,"Y")</f>
        <v>64</v>
      </c>
      <c r="P87" s="25"/>
      <c r="Q87" s="24">
        <f>COUNTIFS(Q7:Q86,"Y")</f>
        <v>40</v>
      </c>
      <c r="R87" s="25"/>
      <c r="S87" s="24">
        <f>COUNTIFS(S7:S86,"Y")</f>
        <v>69</v>
      </c>
      <c r="T87" s="25"/>
      <c r="U87" s="24">
        <f>COUNTIFS(U7:U86,"Y")</f>
        <v>75</v>
      </c>
    </row>
    <row r="88" spans="1:21" ht="15.75" x14ac:dyDescent="0.25">
      <c r="A88" s="14"/>
      <c r="B88" s="236" t="s">
        <v>164</v>
      </c>
      <c r="C88" s="237"/>
      <c r="D88" s="25"/>
      <c r="E88" s="76">
        <f>E87/80*100</f>
        <v>72.5</v>
      </c>
      <c r="F88" s="25"/>
      <c r="G88" s="76">
        <f>G87/80*100</f>
        <v>91.25</v>
      </c>
      <c r="H88" s="25"/>
      <c r="I88" s="76">
        <f>I87/80*100</f>
        <v>61.250000000000007</v>
      </c>
      <c r="J88" s="25"/>
      <c r="K88" s="76">
        <f>K87/80*100</f>
        <v>70</v>
      </c>
      <c r="L88" s="25"/>
      <c r="M88" s="76">
        <f>M87/80*100</f>
        <v>57.499999999999993</v>
      </c>
      <c r="N88" s="25"/>
      <c r="O88" s="76">
        <f>O87/80*100</f>
        <v>80</v>
      </c>
      <c r="P88" s="25"/>
      <c r="Q88" s="76">
        <f>Q87/80*100</f>
        <v>50</v>
      </c>
      <c r="R88" s="25"/>
      <c r="S88" s="76">
        <f>S87/80*100</f>
        <v>86.25</v>
      </c>
      <c r="T88" s="25"/>
      <c r="U88" s="76">
        <f>U87/80*100</f>
        <v>93.75</v>
      </c>
    </row>
    <row r="89" spans="1:21" ht="15.75" customHeight="1" x14ac:dyDescent="0.25">
      <c r="A89" s="18"/>
      <c r="B89" s="238" t="s">
        <v>165</v>
      </c>
      <c r="C89" s="239"/>
      <c r="D89" s="18">
        <v>3</v>
      </c>
      <c r="E89" s="19">
        <f>E88*D89/100</f>
        <v>2.1749999999999998</v>
      </c>
      <c r="F89" s="17">
        <v>3</v>
      </c>
      <c r="G89" s="19">
        <f>G88*F89/100</f>
        <v>2.7374999999999998</v>
      </c>
      <c r="H89" s="17"/>
      <c r="I89" s="19"/>
      <c r="J89" s="17"/>
      <c r="K89" s="17"/>
      <c r="L89" s="17"/>
      <c r="M89" s="17"/>
      <c r="N89" s="17">
        <v>3</v>
      </c>
      <c r="O89" s="19">
        <f>(O88*N89/100)</f>
        <v>2.4</v>
      </c>
      <c r="P89" s="17"/>
      <c r="Q89" s="17"/>
      <c r="R89" s="17"/>
      <c r="S89" s="17"/>
      <c r="T89" s="17"/>
      <c r="U89" s="17"/>
    </row>
    <row r="90" spans="1:21" ht="15.75" customHeight="1" x14ac:dyDescent="0.25">
      <c r="A90" s="18"/>
      <c r="B90" s="238" t="s">
        <v>166</v>
      </c>
      <c r="C90" s="239"/>
      <c r="D90" s="18">
        <v>3</v>
      </c>
      <c r="E90" s="19">
        <f>E88*D90/100</f>
        <v>2.1749999999999998</v>
      </c>
      <c r="F90" s="17">
        <v>3</v>
      </c>
      <c r="G90" s="19">
        <f>G88*F90/100</f>
        <v>2.7374999999999998</v>
      </c>
      <c r="H90" s="17">
        <v>3</v>
      </c>
      <c r="I90" s="19">
        <f>I88*H90/100</f>
        <v>1.8375000000000004</v>
      </c>
      <c r="J90" s="17">
        <v>3</v>
      </c>
      <c r="K90" s="19">
        <f>K88*J90/100</f>
        <v>2.1</v>
      </c>
      <c r="L90" s="17">
        <v>3</v>
      </c>
      <c r="M90" s="19">
        <f>M88*L90/100</f>
        <v>1.7249999999999996</v>
      </c>
      <c r="N90" s="17"/>
      <c r="O90" s="19"/>
      <c r="P90" s="17">
        <v>3</v>
      </c>
      <c r="Q90" s="19">
        <f>Q88*P90/100</f>
        <v>1.5</v>
      </c>
      <c r="R90" s="17">
        <v>3</v>
      </c>
      <c r="S90" s="19">
        <f>(S88*R90/100)</f>
        <v>2.5874999999999999</v>
      </c>
      <c r="T90" s="17">
        <v>3</v>
      </c>
      <c r="U90" s="19">
        <f>(U88*T90/100)</f>
        <v>2.8125</v>
      </c>
    </row>
    <row r="91" spans="1:21" ht="15.75" customHeight="1" x14ac:dyDescent="0.25">
      <c r="A91" s="18"/>
      <c r="B91" s="238" t="s">
        <v>167</v>
      </c>
      <c r="C91" s="239"/>
      <c r="D91" s="18">
        <v>3</v>
      </c>
      <c r="E91" s="19">
        <f>E88*D91/100</f>
        <v>2.1749999999999998</v>
      </c>
      <c r="F91" s="17">
        <v>2</v>
      </c>
      <c r="G91" s="19">
        <f>G88*F91/100</f>
        <v>1.825</v>
      </c>
      <c r="H91" s="17">
        <v>3</v>
      </c>
      <c r="I91" s="19">
        <f>I88*H91/100</f>
        <v>1.8375000000000004</v>
      </c>
      <c r="J91" s="17">
        <v>2</v>
      </c>
      <c r="K91" s="19">
        <f>K88*J91/100</f>
        <v>1.4</v>
      </c>
      <c r="L91" s="17">
        <v>2</v>
      </c>
      <c r="M91" s="19">
        <f>M88*L91/100</f>
        <v>1.1499999999999999</v>
      </c>
      <c r="N91" s="17">
        <v>2</v>
      </c>
      <c r="O91" s="19">
        <f>O88*N91/100</f>
        <v>1.6</v>
      </c>
      <c r="P91" s="17">
        <v>3</v>
      </c>
      <c r="Q91" s="19">
        <f>Q88*P91/100</f>
        <v>1.5</v>
      </c>
      <c r="R91" s="17"/>
      <c r="S91" s="17"/>
      <c r="T91" s="17">
        <v>2</v>
      </c>
      <c r="U91" s="19">
        <f>(U88*T91/100)</f>
        <v>1.875</v>
      </c>
    </row>
    <row r="92" spans="1:21" ht="15.75" customHeight="1" x14ac:dyDescent="0.25">
      <c r="A92" s="18"/>
      <c r="B92" s="238" t="s">
        <v>168</v>
      </c>
      <c r="C92" s="239"/>
      <c r="D92" s="18">
        <v>3</v>
      </c>
      <c r="E92" s="19">
        <f>(E88*D92/100)</f>
        <v>2.1749999999999998</v>
      </c>
      <c r="F92" s="17">
        <v>2</v>
      </c>
      <c r="G92" s="19">
        <f>(G88*F92/100)</f>
        <v>1.825</v>
      </c>
      <c r="H92" s="17"/>
      <c r="I92" s="19"/>
      <c r="J92" s="17"/>
      <c r="K92" s="19"/>
      <c r="L92" s="17">
        <v>2</v>
      </c>
      <c r="M92" s="19">
        <f>M88*L92/100</f>
        <v>1.1499999999999999</v>
      </c>
      <c r="N92" s="17">
        <v>2</v>
      </c>
      <c r="O92" s="19">
        <f>(O88*N92/100)</f>
        <v>1.6</v>
      </c>
      <c r="P92" s="17"/>
      <c r="Q92" s="17"/>
      <c r="R92" s="17">
        <v>3</v>
      </c>
      <c r="S92" s="19">
        <f>(S88*R92/100)</f>
        <v>2.5874999999999999</v>
      </c>
      <c r="T92" s="17">
        <v>3</v>
      </c>
      <c r="U92" s="19">
        <f>(U88*T92/100)</f>
        <v>2.8125</v>
      </c>
    </row>
    <row r="93" spans="1:21" ht="15.75" customHeight="1" x14ac:dyDescent="0.25">
      <c r="A93" s="18"/>
      <c r="B93" s="238" t="s">
        <v>169</v>
      </c>
      <c r="C93" s="239"/>
      <c r="D93" s="18">
        <v>2</v>
      </c>
      <c r="E93" s="19">
        <f>(E88*D93/100)</f>
        <v>1.45</v>
      </c>
      <c r="F93" s="17">
        <v>2</v>
      </c>
      <c r="G93" s="19">
        <f>(G88*F93/100)</f>
        <v>1.825</v>
      </c>
      <c r="H93" s="17"/>
      <c r="I93" s="19"/>
      <c r="J93" s="17"/>
      <c r="K93" s="19"/>
      <c r="L93" s="17"/>
      <c r="M93" s="19"/>
      <c r="N93" s="17"/>
      <c r="O93" s="17"/>
      <c r="P93" s="17"/>
      <c r="Q93" s="17"/>
      <c r="R93" s="17">
        <v>2</v>
      </c>
      <c r="S93" s="19">
        <f>S88*R93/100</f>
        <v>1.7250000000000001</v>
      </c>
      <c r="T93" s="17"/>
      <c r="U93" s="19"/>
    </row>
    <row r="94" spans="1:21" s="45" customFormat="1" ht="15.75" customHeight="1" x14ac:dyDescent="0.25">
      <c r="A94" s="135"/>
      <c r="B94" s="246" t="s">
        <v>170</v>
      </c>
      <c r="C94" s="241"/>
      <c r="D94" s="136">
        <v>2</v>
      </c>
      <c r="E94" s="19">
        <f>E88*D94/100</f>
        <v>1.45</v>
      </c>
      <c r="F94" s="137"/>
      <c r="G94" s="138"/>
      <c r="H94" s="137">
        <v>2</v>
      </c>
      <c r="I94" s="19">
        <f>I88*H94/100</f>
        <v>1.2250000000000001</v>
      </c>
      <c r="J94" s="139"/>
      <c r="K94" s="19"/>
      <c r="L94" s="139"/>
      <c r="M94" s="19"/>
      <c r="N94" s="139"/>
      <c r="O94" s="139"/>
      <c r="P94" s="139">
        <v>2</v>
      </c>
      <c r="Q94" s="19">
        <f>Q88*P94/100</f>
        <v>1</v>
      </c>
      <c r="R94" s="139"/>
      <c r="S94" s="140"/>
      <c r="T94" s="139">
        <v>2</v>
      </c>
      <c r="U94" s="19">
        <f>(U88*T94/100)</f>
        <v>1.875</v>
      </c>
    </row>
    <row r="95" spans="1:21" s="45" customFormat="1" ht="15.75" customHeight="1" x14ac:dyDescent="0.25">
      <c r="A95" s="135"/>
      <c r="B95" s="246" t="s">
        <v>171</v>
      </c>
      <c r="C95" s="241"/>
      <c r="D95" s="136">
        <v>2</v>
      </c>
      <c r="E95" s="19">
        <f>E88*D95/100</f>
        <v>1.45</v>
      </c>
      <c r="F95" s="137"/>
      <c r="G95" s="138"/>
      <c r="H95" s="137"/>
      <c r="I95" s="138"/>
      <c r="J95" s="139"/>
      <c r="K95" s="19"/>
      <c r="L95" s="139">
        <v>2</v>
      </c>
      <c r="M95" s="19">
        <f>M88*L95/100</f>
        <v>1.1499999999999999</v>
      </c>
      <c r="N95" s="139"/>
      <c r="O95" s="19"/>
      <c r="P95" s="139"/>
      <c r="Q95" s="139"/>
      <c r="R95" s="139">
        <v>2</v>
      </c>
      <c r="S95" s="19">
        <f>(S88*R95/100)</f>
        <v>1.7250000000000001</v>
      </c>
      <c r="T95" s="139"/>
      <c r="U95" s="140"/>
    </row>
    <row r="96" spans="1:21" s="45" customFormat="1" ht="15.75" customHeight="1" x14ac:dyDescent="0.25">
      <c r="A96" s="141"/>
      <c r="B96" s="240" t="s">
        <v>172</v>
      </c>
      <c r="C96" s="241"/>
      <c r="D96" s="142">
        <v>3</v>
      </c>
      <c r="E96" s="19">
        <f>E88*D96/100</f>
        <v>2.1749999999999998</v>
      </c>
      <c r="F96" s="143">
        <v>2</v>
      </c>
      <c r="G96" s="19">
        <f>G88*F96/100</f>
        <v>1.825</v>
      </c>
      <c r="H96" s="143"/>
      <c r="I96" s="19"/>
      <c r="J96" s="144">
        <v>2</v>
      </c>
      <c r="K96" s="19">
        <f>K88*J96/100</f>
        <v>1.4</v>
      </c>
      <c r="L96" s="144">
        <v>3</v>
      </c>
      <c r="M96" s="19">
        <f>M88*L96/100</f>
        <v>1.7249999999999996</v>
      </c>
      <c r="N96" s="144">
        <v>3</v>
      </c>
      <c r="O96" s="19">
        <f>(O88*N96/100)</f>
        <v>2.4</v>
      </c>
      <c r="P96" s="144"/>
      <c r="Q96" s="145"/>
      <c r="R96" s="144">
        <v>2</v>
      </c>
      <c r="S96" s="19">
        <f>(S88*R96/100)</f>
        <v>1.7250000000000001</v>
      </c>
      <c r="T96" s="143">
        <v>2</v>
      </c>
      <c r="U96" s="19">
        <f>(U88*T96/100)</f>
        <v>1.875</v>
      </c>
    </row>
    <row r="97" spans="1:21" ht="15.75" x14ac:dyDescent="0.25">
      <c r="A97" s="14"/>
      <c r="B97" s="247" t="s">
        <v>173</v>
      </c>
      <c r="C97" s="248"/>
      <c r="D97" s="16"/>
      <c r="E97" s="20">
        <f>SUM(D46:D80)</f>
        <v>20.719666666666669</v>
      </c>
      <c r="F97" s="16"/>
      <c r="G97" s="20">
        <f>SUM(F46:F80)</f>
        <v>21.673333333333328</v>
      </c>
      <c r="H97" s="16"/>
      <c r="I97" s="20">
        <f>SUM(H46:H80)</f>
        <v>19.026666666666667</v>
      </c>
      <c r="J97" s="16"/>
      <c r="K97" s="20">
        <f>SUM(J8:J86)</f>
        <v>48.930000000000007</v>
      </c>
      <c r="L97" s="20"/>
      <c r="M97" s="20">
        <f t="shared" ref="M97:U97" si="9">SUM(L8:L86)</f>
        <v>43.510000000000012</v>
      </c>
      <c r="N97" s="20"/>
      <c r="O97" s="20">
        <f t="shared" si="9"/>
        <v>46.439999999999976</v>
      </c>
      <c r="P97" s="20"/>
      <c r="Q97" s="20">
        <f t="shared" si="9"/>
        <v>43.506333333333323</v>
      </c>
      <c r="R97" s="20"/>
      <c r="S97" s="20">
        <f t="shared" si="9"/>
        <v>48.440000000000005</v>
      </c>
      <c r="T97" s="20"/>
      <c r="U97" s="20">
        <f t="shared" si="9"/>
        <v>55.800000000000004</v>
      </c>
    </row>
    <row r="98" spans="1:21" ht="15.75" customHeight="1" x14ac:dyDescent="0.25">
      <c r="A98" s="14"/>
      <c r="B98" s="233" t="s">
        <v>174</v>
      </c>
      <c r="C98" s="233"/>
      <c r="D98" s="16"/>
      <c r="E98" s="21">
        <f>E97/41*100</f>
        <v>50.535772357723587</v>
      </c>
      <c r="F98" s="16"/>
      <c r="G98" s="146">
        <f>G97/41*100</f>
        <v>52.861788617886162</v>
      </c>
      <c r="H98" s="16"/>
      <c r="I98" s="21">
        <f>I97/41*100</f>
        <v>46.406504065040657</v>
      </c>
      <c r="J98" s="16"/>
      <c r="K98" s="21">
        <f>K97/80*100</f>
        <v>61.162500000000009</v>
      </c>
      <c r="L98" s="21"/>
      <c r="M98" s="21">
        <f t="shared" ref="M98:U98" si="10">M97/80*100</f>
        <v>54.38750000000001</v>
      </c>
      <c r="N98" s="21"/>
      <c r="O98" s="21">
        <f t="shared" si="10"/>
        <v>58.049999999999969</v>
      </c>
      <c r="P98" s="21"/>
      <c r="Q98" s="21">
        <f t="shared" si="10"/>
        <v>54.382916666666659</v>
      </c>
      <c r="R98" s="21"/>
      <c r="S98" s="21">
        <f t="shared" si="10"/>
        <v>60.550000000000004</v>
      </c>
      <c r="T98" s="21"/>
      <c r="U98" s="21">
        <f t="shared" si="10"/>
        <v>69.75</v>
      </c>
    </row>
    <row r="99" spans="1:21" ht="15.75" customHeight="1" x14ac:dyDescent="0.25"/>
    <row r="100" spans="1:21" ht="15.75" customHeight="1" x14ac:dyDescent="0.25"/>
    <row r="101" spans="1:21" ht="15.75" customHeight="1" x14ac:dyDescent="0.25"/>
    <row r="102" spans="1:21" ht="15.75" customHeight="1" x14ac:dyDescent="0.25"/>
    <row r="103" spans="1:21" ht="15.75" customHeight="1" x14ac:dyDescent="0.25"/>
    <row r="104" spans="1:21" ht="15.75" customHeight="1" x14ac:dyDescent="0.25"/>
    <row r="105" spans="1:21" ht="15.75" customHeight="1" x14ac:dyDescent="0.25"/>
    <row r="106" spans="1:21" ht="15.75" customHeight="1" x14ac:dyDescent="0.25"/>
    <row r="107" spans="1:21" ht="15.75" customHeight="1" x14ac:dyDescent="0.25"/>
    <row r="108" spans="1:21" ht="15.75" customHeight="1" x14ac:dyDescent="0.25"/>
    <row r="109" spans="1:21" ht="15.75" customHeight="1" x14ac:dyDescent="0.25"/>
    <row r="110" spans="1:21" ht="15.75" customHeight="1" x14ac:dyDescent="0.25"/>
    <row r="111" spans="1:21" ht="15.75" customHeight="1" x14ac:dyDescent="0.25"/>
    <row r="112" spans="1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</sheetData>
  <mergeCells count="25">
    <mergeCell ref="B96:C96"/>
    <mergeCell ref="B97:C97"/>
    <mergeCell ref="B98:C98"/>
    <mergeCell ref="A1:U1"/>
    <mergeCell ref="A2:U2"/>
    <mergeCell ref="A3:U3"/>
    <mergeCell ref="A4:U4"/>
    <mergeCell ref="D6:E6"/>
    <mergeCell ref="F6:G6"/>
    <mergeCell ref="H6:I6"/>
    <mergeCell ref="J6:K6"/>
    <mergeCell ref="L6:M6"/>
    <mergeCell ref="N6:O6"/>
    <mergeCell ref="P6:Q6"/>
    <mergeCell ref="R6:S6"/>
    <mergeCell ref="B95:C95"/>
    <mergeCell ref="T6:U6"/>
    <mergeCell ref="B91:C91"/>
    <mergeCell ref="B92:C92"/>
    <mergeCell ref="B93:C93"/>
    <mergeCell ref="B94:C94"/>
    <mergeCell ref="B87:C87"/>
    <mergeCell ref="B88:C88"/>
    <mergeCell ref="B89:C89"/>
    <mergeCell ref="B90:C90"/>
  </mergeCells>
  <conditionalFormatting sqref="D7:D86 F7:F86 H7:H86 J7:J86 L7:L86 N7:N86 P7:P86 R7:R86 T7:T86">
    <cfRule type="cellIs" dxfId="96" priority="11" operator="lessThan">
      <formula>0.55</formula>
    </cfRule>
  </conditionalFormatting>
  <conditionalFormatting sqref="D7:D86">
    <cfRule type="cellIs" dxfId="95" priority="9" operator="lessThan">
      <formula>0.39</formula>
    </cfRule>
  </conditionalFormatting>
  <conditionalFormatting sqref="D7:U86">
    <cfRule type="cellIs" dxfId="94" priority="1" operator="lessThan">
      <formula>0.55</formula>
    </cfRule>
  </conditionalFormatting>
  <conditionalFormatting sqref="E7:E86 G7:G86 I7:I86 K7:K86 M7:M86 O7:O86 Q7:Q86 S7:S86 U7:U86">
    <cfRule type="containsText" dxfId="93" priority="3" operator="containsText" text="N">
      <formula>NOT(ISERROR(SEARCH("N",E7)))</formula>
    </cfRule>
    <cfRule type="containsText" dxfId="92" priority="10" operator="containsText" text="N">
      <formula>NOT(ISERROR(SEARCH("N",E7)))</formula>
    </cfRule>
  </conditionalFormatting>
  <conditionalFormatting sqref="N7:N86 P7:P86 R7:R86 T7:T86">
    <cfRule type="cellIs" dxfId="91" priority="13" operator="lessThan">
      <formula>0.5</formula>
    </cfRule>
  </conditionalFormatting>
  <pageMargins left="0.7" right="0.7" top="0.75" bottom="0.75" header="0" footer="0"/>
  <pageSetup paperSize="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302"/>
  <sheetViews>
    <sheetView zoomScale="85" zoomScaleNormal="85" workbookViewId="0">
      <selection activeCell="D19" sqref="D19"/>
    </sheetView>
  </sheetViews>
  <sheetFormatPr defaultColWidth="12.5703125" defaultRowHeight="15" customHeight="1" x14ac:dyDescent="0.25"/>
  <cols>
    <col min="1" max="1" width="8" style="31" customWidth="1"/>
    <col min="2" max="2" width="10.140625" style="31" bestFit="1" customWidth="1"/>
    <col min="3" max="3" width="43.28515625" style="31" bestFit="1" customWidth="1"/>
    <col min="4" max="25" width="10" style="31" customWidth="1"/>
    <col min="26" max="26" width="7.5703125" style="31" customWidth="1"/>
    <col min="27" max="16384" width="12.5703125" style="31"/>
  </cols>
  <sheetData>
    <row r="1" spans="1:25" ht="18.75" x14ac:dyDescent="0.25">
      <c r="A1" s="249" t="s">
        <v>68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Q1" s="249"/>
      <c r="R1" s="249"/>
      <c r="S1" s="249"/>
      <c r="T1" s="249"/>
      <c r="U1" s="249"/>
      <c r="V1" s="249"/>
      <c r="W1" s="249"/>
      <c r="X1" s="249"/>
      <c r="Y1" s="249"/>
    </row>
    <row r="2" spans="1:25" ht="15" customHeight="1" x14ac:dyDescent="0.25">
      <c r="A2" s="250" t="s">
        <v>69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</row>
    <row r="3" spans="1:25" ht="15" customHeight="1" x14ac:dyDescent="0.25">
      <c r="A3" s="251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191"/>
      <c r="W3" s="191"/>
      <c r="X3" s="191"/>
      <c r="Y3" s="191"/>
    </row>
    <row r="4" spans="1:25" ht="35.25" customHeight="1" x14ac:dyDescent="0.25">
      <c r="A4" s="234" t="s">
        <v>185</v>
      </c>
      <c r="B4" s="234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</row>
    <row r="5" spans="1:25" ht="15" customHeight="1" x14ac:dyDescent="0.25">
      <c r="A5" s="191"/>
      <c r="B5" s="191"/>
      <c r="C5" s="191"/>
      <c r="D5" s="191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</row>
    <row r="6" spans="1:25" ht="80.25" customHeight="1" x14ac:dyDescent="0.25">
      <c r="A6" s="190" t="s">
        <v>71</v>
      </c>
      <c r="B6" s="190" t="s">
        <v>72</v>
      </c>
      <c r="C6" s="190" t="s">
        <v>73</v>
      </c>
      <c r="D6" s="252" t="s">
        <v>186</v>
      </c>
      <c r="E6" s="253"/>
      <c r="F6" s="252" t="s">
        <v>187</v>
      </c>
      <c r="G6" s="253"/>
      <c r="H6" s="252" t="s">
        <v>188</v>
      </c>
      <c r="I6" s="253"/>
      <c r="J6" s="252" t="s">
        <v>189</v>
      </c>
      <c r="K6" s="253"/>
      <c r="L6" s="252" t="s">
        <v>190</v>
      </c>
      <c r="M6" s="253"/>
      <c r="N6" s="252" t="s">
        <v>191</v>
      </c>
      <c r="O6" s="253"/>
      <c r="P6" s="252" t="s">
        <v>192</v>
      </c>
      <c r="Q6" s="253"/>
      <c r="R6" s="252" t="s">
        <v>193</v>
      </c>
      <c r="S6" s="253"/>
      <c r="T6" s="252" t="s">
        <v>194</v>
      </c>
      <c r="U6" s="253"/>
      <c r="V6" s="252" t="s">
        <v>195</v>
      </c>
      <c r="W6" s="253"/>
      <c r="X6" s="252" t="s">
        <v>196</v>
      </c>
      <c r="Y6" s="253"/>
    </row>
    <row r="7" spans="1:25" ht="15.75" x14ac:dyDescent="0.25">
      <c r="A7" s="193">
        <v>1</v>
      </c>
      <c r="B7" s="194">
        <v>1701</v>
      </c>
      <c r="C7" s="194" t="s">
        <v>197</v>
      </c>
      <c r="D7" s="195">
        <v>0.56499999999999995</v>
      </c>
      <c r="E7" s="193" t="str">
        <f>IF(D7&gt;=55%,"Y","N")</f>
        <v>Y</v>
      </c>
      <c r="F7" s="195">
        <v>0.65</v>
      </c>
      <c r="G7" s="193" t="str">
        <f t="shared" ref="G7:G81" si="0">IF(F7&gt;=55%,"Y","N")</f>
        <v>Y</v>
      </c>
      <c r="H7" s="195">
        <v>0.56999999999999995</v>
      </c>
      <c r="I7" s="193" t="str">
        <f>IF(H7&gt;=55%,"Y","N")</f>
        <v>Y</v>
      </c>
      <c r="J7" s="195">
        <v>0.56000000000000005</v>
      </c>
      <c r="K7" s="193" t="str">
        <f t="shared" ref="K7:K81" si="1">IF(J7&gt;=55%,"Y","N")</f>
        <v>Y</v>
      </c>
      <c r="L7" s="195">
        <v>0.57999999999999996</v>
      </c>
      <c r="M7" s="193" t="str">
        <f>IF(L7&gt;=55%,"Y","N")</f>
        <v>Y</v>
      </c>
      <c r="N7" s="195">
        <v>0.84</v>
      </c>
      <c r="O7" s="193" t="str">
        <f t="shared" ref="O7:O81" si="2">IF(N7&gt;=55%,"Y","N")</f>
        <v>Y</v>
      </c>
      <c r="P7" s="195">
        <v>0.67</v>
      </c>
      <c r="Q7" s="193" t="str">
        <f t="shared" ref="Q7:Q81" si="3">IF(P7&gt;=55%,"Y","N")</f>
        <v>Y</v>
      </c>
      <c r="R7" s="195">
        <v>0.68</v>
      </c>
      <c r="S7" s="193" t="str">
        <f t="shared" ref="S7:S81" si="4">IF(R7&gt;=55%,"Y","N")</f>
        <v>Y</v>
      </c>
      <c r="T7" s="195">
        <v>0.7</v>
      </c>
      <c r="U7" s="193" t="str">
        <f t="shared" ref="U7:U81" si="5">IF(T7&gt;=55%,"Y","N")</f>
        <v>Y</v>
      </c>
      <c r="V7" s="195">
        <v>0.68</v>
      </c>
      <c r="W7" s="193" t="str">
        <f t="shared" ref="W7:W81" si="6">IF(V7&gt;=55%,"Y","N")</f>
        <v>Y</v>
      </c>
      <c r="X7" s="195">
        <v>0.69</v>
      </c>
      <c r="Y7" s="193" t="str">
        <f t="shared" ref="Y7:Y81" si="7">IF(X7&gt;=55%,"Y","N")</f>
        <v>Y</v>
      </c>
    </row>
    <row r="8" spans="1:25" ht="15.75" x14ac:dyDescent="0.25">
      <c r="A8" s="193">
        <v>2</v>
      </c>
      <c r="B8" s="194">
        <v>1702</v>
      </c>
      <c r="C8" s="194" t="s">
        <v>198</v>
      </c>
      <c r="D8" s="195">
        <v>0.63</v>
      </c>
      <c r="E8" s="193" t="str">
        <f t="shared" ref="E8:E81" si="8">IF(D8&gt;=55%,"Y","N")</f>
        <v>Y</v>
      </c>
      <c r="F8" s="195">
        <v>0.6</v>
      </c>
      <c r="G8" s="193" t="str">
        <f t="shared" si="0"/>
        <v>Y</v>
      </c>
      <c r="H8" s="195">
        <v>0.56999999999999995</v>
      </c>
      <c r="I8" s="193" t="str">
        <f t="shared" ref="I8:I81" si="9">IF(H8&gt;=55%,"Y","N")</f>
        <v>Y</v>
      </c>
      <c r="J8" s="195">
        <v>0.55000000000000004</v>
      </c>
      <c r="K8" s="193" t="str">
        <f t="shared" si="1"/>
        <v>Y</v>
      </c>
      <c r="L8" s="195">
        <v>0.59</v>
      </c>
      <c r="M8" s="193" t="str">
        <f t="shared" ref="M8:M81" si="10">IF(L8&gt;=55%,"Y","N")</f>
        <v>Y</v>
      </c>
      <c r="N8" s="195">
        <v>0.7</v>
      </c>
      <c r="O8" s="193" t="str">
        <f t="shared" si="2"/>
        <v>Y</v>
      </c>
      <c r="P8" s="195">
        <v>0.61</v>
      </c>
      <c r="Q8" s="193" t="str">
        <f t="shared" si="3"/>
        <v>Y</v>
      </c>
      <c r="R8" s="195">
        <v>0.64</v>
      </c>
      <c r="S8" s="193" t="str">
        <f t="shared" si="4"/>
        <v>Y</v>
      </c>
      <c r="T8" s="195">
        <v>0.68</v>
      </c>
      <c r="U8" s="193" t="str">
        <f t="shared" si="5"/>
        <v>Y</v>
      </c>
      <c r="V8" s="195">
        <v>0.67</v>
      </c>
      <c r="W8" s="193" t="str">
        <f t="shared" si="6"/>
        <v>Y</v>
      </c>
      <c r="X8" s="195">
        <v>0.7</v>
      </c>
      <c r="Y8" s="193" t="str">
        <f t="shared" si="7"/>
        <v>Y</v>
      </c>
    </row>
    <row r="9" spans="1:25" ht="15.75" x14ac:dyDescent="0.25">
      <c r="A9" s="193">
        <v>3</v>
      </c>
      <c r="B9" s="194">
        <v>1703</v>
      </c>
      <c r="C9" s="194" t="s">
        <v>199</v>
      </c>
      <c r="D9" s="195">
        <v>0.59499999999999997</v>
      </c>
      <c r="E9" s="193" t="str">
        <f t="shared" si="8"/>
        <v>Y</v>
      </c>
      <c r="F9" s="195">
        <v>0.51</v>
      </c>
      <c r="G9" s="193" t="str">
        <f t="shared" si="0"/>
        <v>N</v>
      </c>
      <c r="H9" s="195">
        <v>0.51</v>
      </c>
      <c r="I9" s="193" t="str">
        <f t="shared" si="9"/>
        <v>N</v>
      </c>
      <c r="J9" s="195">
        <v>0.45</v>
      </c>
      <c r="K9" s="193" t="str">
        <f t="shared" si="1"/>
        <v>N</v>
      </c>
      <c r="L9" s="195">
        <v>0.46</v>
      </c>
      <c r="M9" s="193" t="str">
        <f t="shared" si="10"/>
        <v>N</v>
      </c>
      <c r="N9" s="195">
        <v>0.5</v>
      </c>
      <c r="O9" s="193" t="str">
        <f t="shared" si="2"/>
        <v>N</v>
      </c>
      <c r="P9" s="195">
        <v>0.5</v>
      </c>
      <c r="Q9" s="193" t="str">
        <f t="shared" si="3"/>
        <v>N</v>
      </c>
      <c r="R9" s="195">
        <v>0.56000000000000005</v>
      </c>
      <c r="S9" s="193" t="str">
        <f t="shared" si="4"/>
        <v>Y</v>
      </c>
      <c r="T9" s="195">
        <v>0.5</v>
      </c>
      <c r="U9" s="193" t="str">
        <f t="shared" si="5"/>
        <v>N</v>
      </c>
      <c r="V9" s="195">
        <v>0.57999999999999996</v>
      </c>
      <c r="W9" s="193" t="str">
        <f t="shared" si="6"/>
        <v>Y</v>
      </c>
      <c r="X9" s="195">
        <v>0.64</v>
      </c>
      <c r="Y9" s="193" t="str">
        <f t="shared" si="7"/>
        <v>Y</v>
      </c>
    </row>
    <row r="10" spans="1:25" ht="15.75" x14ac:dyDescent="0.25">
      <c r="A10" s="193">
        <v>4</v>
      </c>
      <c r="B10" s="194">
        <v>1705</v>
      </c>
      <c r="C10" s="194" t="s">
        <v>200</v>
      </c>
      <c r="D10" s="195">
        <v>0.56999999999999995</v>
      </c>
      <c r="E10" s="193" t="str">
        <f>IF(D10&gt;=55%,"Y","N")</f>
        <v>Y</v>
      </c>
      <c r="F10" s="195">
        <v>0.5</v>
      </c>
      <c r="G10" s="193" t="str">
        <f>IF(F10&gt;=55%,"Y","N")</f>
        <v>N</v>
      </c>
      <c r="H10" s="195">
        <v>0.48</v>
      </c>
      <c r="I10" s="193" t="str">
        <f>IF(H10&gt;=55%,"Y","N")</f>
        <v>N</v>
      </c>
      <c r="J10" s="195">
        <v>0.46</v>
      </c>
      <c r="K10" s="193" t="str">
        <f>IF(J10&gt;=55%,"Y","N")</f>
        <v>N</v>
      </c>
      <c r="L10" s="195">
        <v>0.51</v>
      </c>
      <c r="M10" s="193" t="str">
        <f>IF(L10&gt;=55%,"Y","N")</f>
        <v>N</v>
      </c>
      <c r="N10" s="195">
        <v>0.56000000000000005</v>
      </c>
      <c r="O10" s="193" t="str">
        <f>IF(N10&gt;=55%,"Y","N")</f>
        <v>Y</v>
      </c>
      <c r="P10" s="195">
        <v>0.53</v>
      </c>
      <c r="Q10" s="193" t="str">
        <f>IF(P10&gt;=55%,"Y","N")</f>
        <v>N</v>
      </c>
      <c r="R10" s="195">
        <v>0.45</v>
      </c>
      <c r="S10" s="193" t="str">
        <f>IF(R10&gt;=55%,"Y","N")</f>
        <v>N</v>
      </c>
      <c r="T10" s="195">
        <v>0.5</v>
      </c>
      <c r="U10" s="193" t="str">
        <f>IF(T10&gt;=55%,"Y","N")</f>
        <v>N</v>
      </c>
      <c r="V10" s="195">
        <v>0.55000000000000004</v>
      </c>
      <c r="W10" s="193" t="str">
        <f>IF(V10&gt;=55%,"Y","N")</f>
        <v>Y</v>
      </c>
      <c r="X10" s="195">
        <v>0.63</v>
      </c>
      <c r="Y10" s="193" t="str">
        <f>IF(X10&gt;=55%,"Y","N")</f>
        <v>Y</v>
      </c>
    </row>
    <row r="11" spans="1:25" ht="15.75" x14ac:dyDescent="0.25">
      <c r="A11" s="193">
        <v>5</v>
      </c>
      <c r="B11" s="194">
        <v>1706</v>
      </c>
      <c r="C11" s="194" t="s">
        <v>201</v>
      </c>
      <c r="D11" s="195">
        <v>0.6</v>
      </c>
      <c r="E11" s="193" t="str">
        <f t="shared" si="8"/>
        <v>Y</v>
      </c>
      <c r="F11" s="195">
        <v>0.65</v>
      </c>
      <c r="G11" s="193" t="str">
        <f t="shared" si="0"/>
        <v>Y</v>
      </c>
      <c r="H11" s="195">
        <v>0.59</v>
      </c>
      <c r="I11" s="193" t="str">
        <f t="shared" si="9"/>
        <v>Y</v>
      </c>
      <c r="J11" s="195">
        <v>0.54</v>
      </c>
      <c r="K11" s="193" t="str">
        <f t="shared" si="1"/>
        <v>N</v>
      </c>
      <c r="L11" s="195">
        <v>0.5</v>
      </c>
      <c r="M11" s="193" t="str">
        <f t="shared" si="10"/>
        <v>N</v>
      </c>
      <c r="N11" s="195">
        <v>0.62</v>
      </c>
      <c r="O11" s="193" t="str">
        <f t="shared" si="2"/>
        <v>Y</v>
      </c>
      <c r="P11" s="195">
        <v>0.62</v>
      </c>
      <c r="Q11" s="193" t="str">
        <f t="shared" si="3"/>
        <v>Y</v>
      </c>
      <c r="R11" s="195">
        <v>0.61</v>
      </c>
      <c r="S11" s="193" t="str">
        <f t="shared" si="4"/>
        <v>Y</v>
      </c>
      <c r="T11" s="195">
        <v>0.66</v>
      </c>
      <c r="U11" s="193" t="str">
        <f t="shared" si="5"/>
        <v>Y</v>
      </c>
      <c r="V11" s="195">
        <v>0.74</v>
      </c>
      <c r="W11" s="193" t="str">
        <f t="shared" si="6"/>
        <v>Y</v>
      </c>
      <c r="X11" s="195">
        <v>0.67</v>
      </c>
      <c r="Y11" s="193" t="str">
        <f t="shared" si="7"/>
        <v>Y</v>
      </c>
    </row>
    <row r="12" spans="1:25" ht="15.75" x14ac:dyDescent="0.25">
      <c r="A12" s="193">
        <v>6</v>
      </c>
      <c r="B12" s="194">
        <v>1707</v>
      </c>
      <c r="C12" s="194" t="s">
        <v>202</v>
      </c>
      <c r="D12" s="195">
        <v>0.55500000000000005</v>
      </c>
      <c r="E12" s="193" t="str">
        <f t="shared" si="8"/>
        <v>Y</v>
      </c>
      <c r="F12" s="195">
        <v>0.56999999999999995</v>
      </c>
      <c r="G12" s="193" t="str">
        <f t="shared" si="0"/>
        <v>Y</v>
      </c>
      <c r="H12" s="195">
        <v>0.63</v>
      </c>
      <c r="I12" s="193" t="str">
        <f t="shared" si="9"/>
        <v>Y</v>
      </c>
      <c r="J12" s="195">
        <v>0.62</v>
      </c>
      <c r="K12" s="193" t="str">
        <f t="shared" si="1"/>
        <v>Y</v>
      </c>
      <c r="L12" s="195">
        <v>0.56000000000000005</v>
      </c>
      <c r="M12" s="193" t="str">
        <f t="shared" si="10"/>
        <v>Y</v>
      </c>
      <c r="N12" s="195">
        <v>0.68</v>
      </c>
      <c r="O12" s="193" t="str">
        <f t="shared" si="2"/>
        <v>Y</v>
      </c>
      <c r="P12" s="195">
        <v>0.52</v>
      </c>
      <c r="Q12" s="193" t="str">
        <f t="shared" si="3"/>
        <v>N</v>
      </c>
      <c r="R12" s="195">
        <v>0.69</v>
      </c>
      <c r="S12" s="193" t="str">
        <f t="shared" si="4"/>
        <v>Y</v>
      </c>
      <c r="T12" s="195">
        <v>0.57999999999999996</v>
      </c>
      <c r="U12" s="193" t="str">
        <f t="shared" si="5"/>
        <v>Y</v>
      </c>
      <c r="V12" s="195">
        <v>0.57999999999999996</v>
      </c>
      <c r="W12" s="193" t="str">
        <f t="shared" si="6"/>
        <v>Y</v>
      </c>
      <c r="X12" s="195">
        <v>0.77</v>
      </c>
      <c r="Y12" s="193" t="str">
        <f t="shared" si="7"/>
        <v>Y</v>
      </c>
    </row>
    <row r="13" spans="1:25" ht="15.75" x14ac:dyDescent="0.25">
      <c r="A13" s="193">
        <v>7</v>
      </c>
      <c r="B13" s="194">
        <v>1708</v>
      </c>
      <c r="C13" s="194" t="s">
        <v>203</v>
      </c>
      <c r="D13" s="195">
        <v>0.65</v>
      </c>
      <c r="E13" s="193" t="str">
        <f t="shared" si="8"/>
        <v>Y</v>
      </c>
      <c r="F13" s="195">
        <v>0.6</v>
      </c>
      <c r="G13" s="193" t="str">
        <f t="shared" si="0"/>
        <v>Y</v>
      </c>
      <c r="H13" s="195">
        <v>0.59</v>
      </c>
      <c r="I13" s="193" t="str">
        <f t="shared" si="9"/>
        <v>Y</v>
      </c>
      <c r="J13" s="195">
        <v>0.45</v>
      </c>
      <c r="K13" s="193" t="str">
        <f t="shared" si="1"/>
        <v>N</v>
      </c>
      <c r="L13" s="195">
        <v>0.55000000000000004</v>
      </c>
      <c r="M13" s="193" t="str">
        <f t="shared" si="10"/>
        <v>Y</v>
      </c>
      <c r="N13" s="195">
        <v>0.66</v>
      </c>
      <c r="O13" s="193" t="str">
        <f t="shared" si="2"/>
        <v>Y</v>
      </c>
      <c r="P13" s="195">
        <v>0.64</v>
      </c>
      <c r="Q13" s="193" t="str">
        <f t="shared" si="3"/>
        <v>Y</v>
      </c>
      <c r="R13" s="195">
        <v>0.59</v>
      </c>
      <c r="S13" s="193" t="str">
        <f t="shared" si="4"/>
        <v>Y</v>
      </c>
      <c r="T13" s="195">
        <v>0.54</v>
      </c>
      <c r="U13" s="193" t="str">
        <f t="shared" si="5"/>
        <v>N</v>
      </c>
      <c r="V13" s="195">
        <v>0.65</v>
      </c>
      <c r="W13" s="193" t="str">
        <f t="shared" si="6"/>
        <v>Y</v>
      </c>
      <c r="X13" s="195">
        <v>0.68</v>
      </c>
      <c r="Y13" s="193" t="str">
        <f t="shared" si="7"/>
        <v>Y</v>
      </c>
    </row>
    <row r="14" spans="1:25" ht="15.75" x14ac:dyDescent="0.25">
      <c r="A14" s="193">
        <v>8</v>
      </c>
      <c r="B14" s="194">
        <v>1709</v>
      </c>
      <c r="C14" s="194" t="s">
        <v>204</v>
      </c>
      <c r="D14" s="195">
        <v>0.55000000000000004</v>
      </c>
      <c r="E14" s="193" t="str">
        <f t="shared" si="8"/>
        <v>Y</v>
      </c>
      <c r="F14" s="195">
        <v>0.56000000000000005</v>
      </c>
      <c r="G14" s="193" t="str">
        <f t="shared" si="0"/>
        <v>Y</v>
      </c>
      <c r="H14" s="195">
        <v>0.48</v>
      </c>
      <c r="I14" s="193" t="str">
        <f t="shared" si="9"/>
        <v>N</v>
      </c>
      <c r="J14" s="195">
        <v>0.46</v>
      </c>
      <c r="K14" s="193" t="str">
        <f t="shared" si="1"/>
        <v>N</v>
      </c>
      <c r="L14" s="195">
        <v>0.5</v>
      </c>
      <c r="M14" s="193" t="str">
        <f t="shared" si="10"/>
        <v>N</v>
      </c>
      <c r="N14" s="195">
        <v>0.5</v>
      </c>
      <c r="O14" s="193" t="str">
        <f t="shared" si="2"/>
        <v>N</v>
      </c>
      <c r="P14" s="195">
        <v>0.55000000000000004</v>
      </c>
      <c r="Q14" s="193" t="str">
        <f t="shared" si="3"/>
        <v>Y</v>
      </c>
      <c r="R14" s="195">
        <v>0.54</v>
      </c>
      <c r="S14" s="193" t="str">
        <f t="shared" si="4"/>
        <v>N</v>
      </c>
      <c r="T14" s="195">
        <v>0.5</v>
      </c>
      <c r="U14" s="193" t="str">
        <f t="shared" si="5"/>
        <v>N</v>
      </c>
      <c r="V14" s="195">
        <v>0.98</v>
      </c>
      <c r="W14" s="193" t="str">
        <f t="shared" si="6"/>
        <v>Y</v>
      </c>
      <c r="X14" s="195">
        <v>0.66</v>
      </c>
      <c r="Y14" s="193" t="str">
        <f t="shared" si="7"/>
        <v>Y</v>
      </c>
    </row>
    <row r="15" spans="1:25" ht="15.75" x14ac:dyDescent="0.25">
      <c r="A15" s="193">
        <v>9</v>
      </c>
      <c r="B15" s="194">
        <v>1710</v>
      </c>
      <c r="C15" s="194" t="s">
        <v>205</v>
      </c>
      <c r="D15" s="195">
        <v>0.51500000000000001</v>
      </c>
      <c r="E15" s="193" t="str">
        <f t="shared" si="8"/>
        <v>N</v>
      </c>
      <c r="F15" s="195">
        <v>0.54</v>
      </c>
      <c r="G15" s="193" t="str">
        <f t="shared" si="0"/>
        <v>N</v>
      </c>
      <c r="H15" s="195">
        <v>0.52</v>
      </c>
      <c r="I15" s="193" t="str">
        <f t="shared" si="9"/>
        <v>N</v>
      </c>
      <c r="J15" s="195">
        <v>0.48</v>
      </c>
      <c r="K15" s="193" t="str">
        <f t="shared" si="1"/>
        <v>N</v>
      </c>
      <c r="L15" s="195">
        <v>0.53</v>
      </c>
      <c r="M15" s="193" t="str">
        <f t="shared" si="10"/>
        <v>N</v>
      </c>
      <c r="N15" s="195">
        <v>0.62</v>
      </c>
      <c r="O15" s="193" t="str">
        <f t="shared" si="2"/>
        <v>Y</v>
      </c>
      <c r="P15" s="195">
        <v>0.55000000000000004</v>
      </c>
      <c r="Q15" s="193" t="str">
        <f t="shared" si="3"/>
        <v>Y</v>
      </c>
      <c r="R15" s="195">
        <v>0.5</v>
      </c>
      <c r="S15" s="193" t="str">
        <f t="shared" si="4"/>
        <v>N</v>
      </c>
      <c r="T15" s="195">
        <v>0.5</v>
      </c>
      <c r="U15" s="193" t="str">
        <f t="shared" si="5"/>
        <v>N</v>
      </c>
      <c r="V15" s="195">
        <v>0.65</v>
      </c>
      <c r="W15" s="193" t="str">
        <f t="shared" si="6"/>
        <v>Y</v>
      </c>
      <c r="X15" s="195">
        <v>0.77</v>
      </c>
      <c r="Y15" s="193" t="str">
        <f t="shared" si="7"/>
        <v>Y</v>
      </c>
    </row>
    <row r="16" spans="1:25" ht="15.75" x14ac:dyDescent="0.25">
      <c r="A16" s="193">
        <v>10</v>
      </c>
      <c r="B16" s="194">
        <v>1711</v>
      </c>
      <c r="C16" s="194" t="s">
        <v>206</v>
      </c>
      <c r="D16" s="195">
        <v>0.57499999999999996</v>
      </c>
      <c r="E16" s="193" t="str">
        <f t="shared" si="8"/>
        <v>Y</v>
      </c>
      <c r="F16" s="195">
        <v>0.66</v>
      </c>
      <c r="G16" s="193" t="str">
        <f t="shared" si="0"/>
        <v>Y</v>
      </c>
      <c r="H16" s="195">
        <v>0.63</v>
      </c>
      <c r="I16" s="193" t="str">
        <f t="shared" si="9"/>
        <v>Y</v>
      </c>
      <c r="J16" s="195">
        <v>0.47</v>
      </c>
      <c r="K16" s="193" t="str">
        <f t="shared" si="1"/>
        <v>N</v>
      </c>
      <c r="L16" s="195">
        <v>0.46</v>
      </c>
      <c r="M16" s="193" t="str">
        <f t="shared" si="10"/>
        <v>N</v>
      </c>
      <c r="N16" s="195">
        <v>0.54</v>
      </c>
      <c r="O16" s="193" t="str">
        <f t="shared" si="2"/>
        <v>N</v>
      </c>
      <c r="P16" s="195">
        <v>0.5</v>
      </c>
      <c r="Q16" s="193" t="str">
        <f t="shared" si="3"/>
        <v>N</v>
      </c>
      <c r="R16" s="195">
        <v>0.53</v>
      </c>
      <c r="S16" s="193" t="str">
        <f t="shared" si="4"/>
        <v>N</v>
      </c>
      <c r="T16" s="195">
        <v>0.5</v>
      </c>
      <c r="U16" s="193" t="str">
        <f t="shared" si="5"/>
        <v>N</v>
      </c>
      <c r="V16" s="195">
        <v>0.57999999999999996</v>
      </c>
      <c r="W16" s="193" t="str">
        <f t="shared" si="6"/>
        <v>Y</v>
      </c>
      <c r="X16" s="195">
        <v>0.67</v>
      </c>
      <c r="Y16" s="193" t="str">
        <f t="shared" si="7"/>
        <v>Y</v>
      </c>
    </row>
    <row r="17" spans="1:25" ht="15.75" customHeight="1" x14ac:dyDescent="0.25">
      <c r="A17" s="193">
        <v>11</v>
      </c>
      <c r="B17" s="194">
        <v>1712</v>
      </c>
      <c r="C17" s="194" t="s">
        <v>207</v>
      </c>
      <c r="D17" s="195">
        <v>0.53</v>
      </c>
      <c r="E17" s="193" t="str">
        <f t="shared" si="8"/>
        <v>N</v>
      </c>
      <c r="F17" s="195">
        <v>0.51</v>
      </c>
      <c r="G17" s="193" t="str">
        <f t="shared" si="0"/>
        <v>N</v>
      </c>
      <c r="H17" s="195">
        <v>0.6</v>
      </c>
      <c r="I17" s="193" t="str">
        <f t="shared" si="9"/>
        <v>Y</v>
      </c>
      <c r="J17" s="195">
        <v>0.55000000000000004</v>
      </c>
      <c r="K17" s="193" t="str">
        <f t="shared" si="1"/>
        <v>Y</v>
      </c>
      <c r="L17" s="195">
        <v>0.56999999999999995</v>
      </c>
      <c r="M17" s="193" t="str">
        <f t="shared" si="10"/>
        <v>Y</v>
      </c>
      <c r="N17" s="195">
        <v>0.66</v>
      </c>
      <c r="O17" s="193" t="str">
        <f t="shared" si="2"/>
        <v>Y</v>
      </c>
      <c r="P17" s="195">
        <v>0.65</v>
      </c>
      <c r="Q17" s="193" t="str">
        <f t="shared" si="3"/>
        <v>Y</v>
      </c>
      <c r="R17" s="195">
        <v>0.6</v>
      </c>
      <c r="S17" s="193" t="str">
        <f t="shared" si="4"/>
        <v>Y</v>
      </c>
      <c r="T17" s="195">
        <v>0.5</v>
      </c>
      <c r="U17" s="193" t="str">
        <f t="shared" si="5"/>
        <v>N</v>
      </c>
      <c r="V17" s="195">
        <v>0.68</v>
      </c>
      <c r="W17" s="193" t="str">
        <f t="shared" si="6"/>
        <v>Y</v>
      </c>
      <c r="X17" s="195">
        <v>0.8</v>
      </c>
      <c r="Y17" s="193" t="str">
        <f t="shared" si="7"/>
        <v>Y</v>
      </c>
    </row>
    <row r="18" spans="1:25" ht="15.75" customHeight="1" x14ac:dyDescent="0.25">
      <c r="A18" s="193">
        <v>12</v>
      </c>
      <c r="B18" s="194">
        <v>1713</v>
      </c>
      <c r="C18" s="194" t="s">
        <v>208</v>
      </c>
      <c r="D18" s="195">
        <v>0.7</v>
      </c>
      <c r="E18" s="193" t="str">
        <f t="shared" si="8"/>
        <v>Y</v>
      </c>
      <c r="F18" s="195">
        <v>0.72</v>
      </c>
      <c r="G18" s="193" t="str">
        <f t="shared" si="0"/>
        <v>Y</v>
      </c>
      <c r="H18" s="195">
        <v>0.51</v>
      </c>
      <c r="I18" s="193" t="str">
        <f t="shared" si="9"/>
        <v>N</v>
      </c>
      <c r="J18" s="195">
        <v>0.52</v>
      </c>
      <c r="K18" s="193" t="str">
        <f t="shared" si="1"/>
        <v>N</v>
      </c>
      <c r="L18" s="195">
        <v>0.57999999999999996</v>
      </c>
      <c r="M18" s="193" t="str">
        <f t="shared" si="10"/>
        <v>Y</v>
      </c>
      <c r="N18" s="195">
        <v>0.64</v>
      </c>
      <c r="O18" s="193" t="str">
        <f t="shared" si="2"/>
        <v>Y</v>
      </c>
      <c r="P18" s="195">
        <v>0.68</v>
      </c>
      <c r="Q18" s="193" t="str">
        <f t="shared" si="3"/>
        <v>Y</v>
      </c>
      <c r="R18" s="195">
        <v>0.6</v>
      </c>
      <c r="S18" s="193" t="str">
        <f t="shared" si="4"/>
        <v>Y</v>
      </c>
      <c r="T18" s="195">
        <v>0.8</v>
      </c>
      <c r="U18" s="193" t="str">
        <f t="shared" si="5"/>
        <v>Y</v>
      </c>
      <c r="V18" s="195">
        <v>0.51</v>
      </c>
      <c r="W18" s="193" t="str">
        <f t="shared" si="6"/>
        <v>N</v>
      </c>
      <c r="X18" s="195">
        <v>0.6</v>
      </c>
      <c r="Y18" s="193" t="str">
        <f t="shared" si="7"/>
        <v>Y</v>
      </c>
    </row>
    <row r="19" spans="1:25" ht="15.75" customHeight="1" x14ac:dyDescent="0.25">
      <c r="A19" s="193">
        <v>13</v>
      </c>
      <c r="B19" s="194">
        <v>1714</v>
      </c>
      <c r="C19" s="194" t="s">
        <v>209</v>
      </c>
      <c r="D19" s="195">
        <v>0.65</v>
      </c>
      <c r="E19" s="193" t="str">
        <f t="shared" si="8"/>
        <v>Y</v>
      </c>
      <c r="F19" s="195">
        <v>0.54</v>
      </c>
      <c r="G19" s="193" t="str">
        <f t="shared" si="0"/>
        <v>N</v>
      </c>
      <c r="H19" s="195">
        <v>0.56999999999999995</v>
      </c>
      <c r="I19" s="193" t="str">
        <f t="shared" si="9"/>
        <v>Y</v>
      </c>
      <c r="J19" s="195">
        <v>0.45</v>
      </c>
      <c r="K19" s="193" t="str">
        <f t="shared" si="1"/>
        <v>N</v>
      </c>
      <c r="L19" s="195">
        <v>0.6</v>
      </c>
      <c r="M19" s="193" t="str">
        <f t="shared" si="10"/>
        <v>Y</v>
      </c>
      <c r="N19" s="195">
        <v>0.62</v>
      </c>
      <c r="O19" s="193" t="str">
        <f t="shared" si="2"/>
        <v>Y</v>
      </c>
      <c r="P19" s="195">
        <v>0.61</v>
      </c>
      <c r="Q19" s="193" t="str">
        <f t="shared" si="3"/>
        <v>Y</v>
      </c>
      <c r="R19" s="195">
        <v>0.52</v>
      </c>
      <c r="S19" s="193" t="str">
        <f t="shared" si="4"/>
        <v>N</v>
      </c>
      <c r="T19" s="195">
        <v>0.54</v>
      </c>
      <c r="U19" s="193" t="str">
        <f t="shared" si="5"/>
        <v>N</v>
      </c>
      <c r="V19" s="195">
        <v>0.65</v>
      </c>
      <c r="W19" s="193" t="str">
        <f t="shared" si="6"/>
        <v>Y</v>
      </c>
      <c r="X19" s="195">
        <v>0.5</v>
      </c>
      <c r="Y19" s="193" t="str">
        <f t="shared" si="7"/>
        <v>N</v>
      </c>
    </row>
    <row r="20" spans="1:25" ht="15.75" customHeight="1" x14ac:dyDescent="0.25">
      <c r="A20" s="193">
        <v>14</v>
      </c>
      <c r="B20" s="194">
        <v>1715</v>
      </c>
      <c r="C20" s="194" t="s">
        <v>210</v>
      </c>
      <c r="D20" s="195">
        <v>0.57999999999999996</v>
      </c>
      <c r="E20" s="193" t="str">
        <f t="shared" si="8"/>
        <v>Y</v>
      </c>
      <c r="F20" s="195">
        <v>0.5</v>
      </c>
      <c r="G20" s="193" t="str">
        <f t="shared" si="0"/>
        <v>N</v>
      </c>
      <c r="H20" s="195">
        <v>0.56999999999999995</v>
      </c>
      <c r="I20" s="193" t="str">
        <f t="shared" si="9"/>
        <v>Y</v>
      </c>
      <c r="J20" s="195">
        <v>0.45</v>
      </c>
      <c r="K20" s="193" t="str">
        <f t="shared" si="1"/>
        <v>N</v>
      </c>
      <c r="L20" s="195">
        <v>0.5</v>
      </c>
      <c r="M20" s="193" t="str">
        <f t="shared" si="10"/>
        <v>N</v>
      </c>
      <c r="N20" s="195">
        <v>0.5</v>
      </c>
      <c r="O20" s="193" t="str">
        <f t="shared" si="2"/>
        <v>N</v>
      </c>
      <c r="P20" s="195">
        <v>0.53</v>
      </c>
      <c r="Q20" s="193" t="str">
        <f t="shared" si="3"/>
        <v>N</v>
      </c>
      <c r="R20" s="195">
        <v>0.66</v>
      </c>
      <c r="S20" s="193" t="str">
        <f t="shared" si="4"/>
        <v>Y</v>
      </c>
      <c r="T20" s="195">
        <v>0.5</v>
      </c>
      <c r="U20" s="193" t="str">
        <f t="shared" si="5"/>
        <v>N</v>
      </c>
      <c r="V20" s="195">
        <v>0.51</v>
      </c>
      <c r="W20" s="193" t="str">
        <f t="shared" si="6"/>
        <v>N</v>
      </c>
      <c r="X20" s="195">
        <v>0.5</v>
      </c>
      <c r="Y20" s="193" t="str">
        <f t="shared" si="7"/>
        <v>N</v>
      </c>
    </row>
    <row r="21" spans="1:25" ht="15.75" customHeight="1" x14ac:dyDescent="0.25">
      <c r="A21" s="193">
        <v>15</v>
      </c>
      <c r="B21" s="194">
        <v>1716</v>
      </c>
      <c r="C21" s="194" t="s">
        <v>211</v>
      </c>
      <c r="D21" s="195">
        <v>0.70499999999999996</v>
      </c>
      <c r="E21" s="193" t="str">
        <f t="shared" si="8"/>
        <v>Y</v>
      </c>
      <c r="F21" s="195">
        <v>0.64</v>
      </c>
      <c r="G21" s="193" t="str">
        <f t="shared" si="0"/>
        <v>Y</v>
      </c>
      <c r="H21" s="195">
        <v>0.67</v>
      </c>
      <c r="I21" s="193" t="str">
        <f t="shared" si="9"/>
        <v>Y</v>
      </c>
      <c r="J21" s="195">
        <v>0.5</v>
      </c>
      <c r="K21" s="193" t="str">
        <f t="shared" si="1"/>
        <v>N</v>
      </c>
      <c r="L21" s="195">
        <v>0.59</v>
      </c>
      <c r="M21" s="193" t="str">
        <f t="shared" si="10"/>
        <v>Y</v>
      </c>
      <c r="N21" s="195">
        <v>0.7</v>
      </c>
      <c r="O21" s="193" t="str">
        <f t="shared" si="2"/>
        <v>Y</v>
      </c>
      <c r="P21" s="195">
        <v>0.71</v>
      </c>
      <c r="Q21" s="193" t="str">
        <f t="shared" si="3"/>
        <v>Y</v>
      </c>
      <c r="R21" s="195">
        <v>0.6</v>
      </c>
      <c r="S21" s="193" t="str">
        <f t="shared" si="4"/>
        <v>Y</v>
      </c>
      <c r="T21" s="195">
        <v>0.52</v>
      </c>
      <c r="U21" s="193" t="str">
        <f t="shared" si="5"/>
        <v>N</v>
      </c>
      <c r="V21" s="195">
        <v>0.65</v>
      </c>
      <c r="W21" s="193" t="str">
        <f t="shared" si="6"/>
        <v>Y</v>
      </c>
      <c r="X21" s="195">
        <v>0.5</v>
      </c>
      <c r="Y21" s="193" t="str">
        <f t="shared" si="7"/>
        <v>N</v>
      </c>
    </row>
    <row r="22" spans="1:25" ht="15.75" customHeight="1" x14ac:dyDescent="0.25">
      <c r="A22" s="193">
        <v>16</v>
      </c>
      <c r="B22" s="194">
        <v>1717</v>
      </c>
      <c r="C22" s="194" t="s">
        <v>212</v>
      </c>
      <c r="D22" s="195">
        <v>0.63500000000000001</v>
      </c>
      <c r="E22" s="193" t="str">
        <f t="shared" si="8"/>
        <v>Y</v>
      </c>
      <c r="F22" s="195">
        <v>0.67</v>
      </c>
      <c r="G22" s="193" t="str">
        <f t="shared" si="0"/>
        <v>Y</v>
      </c>
      <c r="H22" s="195">
        <v>0.59</v>
      </c>
      <c r="I22" s="193" t="str">
        <f t="shared" si="9"/>
        <v>Y</v>
      </c>
      <c r="J22" s="195">
        <v>0.57999999999999996</v>
      </c>
      <c r="K22" s="193" t="str">
        <f t="shared" si="1"/>
        <v>Y</v>
      </c>
      <c r="L22" s="195">
        <v>0.55000000000000004</v>
      </c>
      <c r="M22" s="193" t="str">
        <f t="shared" si="10"/>
        <v>Y</v>
      </c>
      <c r="N22" s="195">
        <v>0.64</v>
      </c>
      <c r="O22" s="193" t="str">
        <f t="shared" si="2"/>
        <v>Y</v>
      </c>
      <c r="P22" s="195">
        <v>0.69</v>
      </c>
      <c r="Q22" s="193" t="str">
        <f t="shared" si="3"/>
        <v>Y</v>
      </c>
      <c r="R22" s="195">
        <v>0.69</v>
      </c>
      <c r="S22" s="193" t="str">
        <f t="shared" si="4"/>
        <v>Y</v>
      </c>
      <c r="T22" s="195">
        <v>0.62</v>
      </c>
      <c r="U22" s="193" t="str">
        <f t="shared" si="5"/>
        <v>Y</v>
      </c>
      <c r="V22" s="195">
        <v>0.68</v>
      </c>
      <c r="W22" s="193" t="str">
        <f t="shared" si="6"/>
        <v>Y</v>
      </c>
      <c r="X22" s="195">
        <v>0.67</v>
      </c>
      <c r="Y22" s="193" t="str">
        <f t="shared" si="7"/>
        <v>Y</v>
      </c>
    </row>
    <row r="23" spans="1:25" ht="15.75" customHeight="1" x14ac:dyDescent="0.25">
      <c r="A23" s="193">
        <v>17</v>
      </c>
      <c r="B23" s="194">
        <v>1718</v>
      </c>
      <c r="C23" s="194" t="s">
        <v>213</v>
      </c>
      <c r="D23" s="195">
        <v>0.6</v>
      </c>
      <c r="E23" s="193" t="str">
        <f t="shared" si="8"/>
        <v>Y</v>
      </c>
      <c r="F23" s="195">
        <v>0.5</v>
      </c>
      <c r="G23" s="193" t="str">
        <f t="shared" si="0"/>
        <v>N</v>
      </c>
      <c r="H23" s="195">
        <v>0.56999999999999995</v>
      </c>
      <c r="I23" s="193" t="str">
        <f t="shared" si="9"/>
        <v>Y</v>
      </c>
      <c r="J23" s="195">
        <v>0.45</v>
      </c>
      <c r="K23" s="193" t="str">
        <f t="shared" si="1"/>
        <v>N</v>
      </c>
      <c r="L23" s="195">
        <v>0.56999999999999995</v>
      </c>
      <c r="M23" s="193" t="str">
        <f t="shared" si="10"/>
        <v>Y</v>
      </c>
      <c r="N23" s="195">
        <v>0.6</v>
      </c>
      <c r="O23" s="193" t="str">
        <f t="shared" si="2"/>
        <v>Y</v>
      </c>
      <c r="P23" s="195">
        <v>0.5</v>
      </c>
      <c r="Q23" s="193" t="str">
        <f t="shared" si="3"/>
        <v>N</v>
      </c>
      <c r="R23" s="195">
        <v>0.56999999999999995</v>
      </c>
      <c r="S23" s="193" t="str">
        <f t="shared" si="4"/>
        <v>Y</v>
      </c>
      <c r="T23" s="195">
        <v>0.82</v>
      </c>
      <c r="U23" s="193" t="str">
        <f t="shared" si="5"/>
        <v>Y</v>
      </c>
      <c r="V23" s="195">
        <v>0.55000000000000004</v>
      </c>
      <c r="W23" s="193" t="str">
        <f t="shared" si="6"/>
        <v>Y</v>
      </c>
      <c r="X23" s="195">
        <v>0.5</v>
      </c>
      <c r="Y23" s="193" t="str">
        <f t="shared" si="7"/>
        <v>N</v>
      </c>
    </row>
    <row r="24" spans="1:25" ht="15.75" customHeight="1" x14ac:dyDescent="0.25">
      <c r="A24" s="193">
        <v>18</v>
      </c>
      <c r="B24" s="194">
        <v>1719</v>
      </c>
      <c r="C24" s="194" t="s">
        <v>214</v>
      </c>
      <c r="D24" s="195">
        <v>0.55500000000000005</v>
      </c>
      <c r="E24" s="193" t="str">
        <f t="shared" si="8"/>
        <v>Y</v>
      </c>
      <c r="F24" s="195">
        <v>0.59</v>
      </c>
      <c r="G24" s="193" t="str">
        <f t="shared" si="0"/>
        <v>Y</v>
      </c>
      <c r="H24" s="195">
        <v>0.28000000000000003</v>
      </c>
      <c r="I24" s="193" t="str">
        <f t="shared" si="9"/>
        <v>N</v>
      </c>
      <c r="J24" s="195">
        <v>0.39</v>
      </c>
      <c r="K24" s="193"/>
      <c r="L24" s="195">
        <v>0.46</v>
      </c>
      <c r="M24" s="193" t="str">
        <f t="shared" si="10"/>
        <v>N</v>
      </c>
      <c r="N24" s="195">
        <v>0.56000000000000005</v>
      </c>
      <c r="O24" s="193" t="str">
        <f t="shared" si="2"/>
        <v>Y</v>
      </c>
      <c r="P24" s="195">
        <v>0.5</v>
      </c>
      <c r="Q24" s="193" t="str">
        <f t="shared" si="3"/>
        <v>N</v>
      </c>
      <c r="R24" s="195">
        <v>0.48</v>
      </c>
      <c r="S24" s="193" t="str">
        <f t="shared" si="4"/>
        <v>N</v>
      </c>
      <c r="T24" s="195">
        <v>0.54</v>
      </c>
      <c r="U24" s="193" t="str">
        <f t="shared" si="5"/>
        <v>N</v>
      </c>
      <c r="V24" s="195">
        <v>0.57999999999999996</v>
      </c>
      <c r="W24" s="193" t="str">
        <f t="shared" si="6"/>
        <v>Y</v>
      </c>
      <c r="X24" s="195">
        <v>0.66</v>
      </c>
      <c r="Y24" s="193" t="str">
        <f t="shared" si="7"/>
        <v>Y</v>
      </c>
    </row>
    <row r="25" spans="1:25" ht="15.75" customHeight="1" x14ac:dyDescent="0.25">
      <c r="A25" s="193">
        <v>19</v>
      </c>
      <c r="B25" s="194">
        <v>1720</v>
      </c>
      <c r="C25" s="194" t="s">
        <v>215</v>
      </c>
      <c r="D25" s="195">
        <v>0.125</v>
      </c>
      <c r="E25" s="193" t="str">
        <f t="shared" si="8"/>
        <v>N</v>
      </c>
      <c r="F25" s="195">
        <v>0.53</v>
      </c>
      <c r="G25" s="193" t="str">
        <f t="shared" si="0"/>
        <v>N</v>
      </c>
      <c r="H25" s="195">
        <v>0.48</v>
      </c>
      <c r="I25" s="193" t="str">
        <f t="shared" si="9"/>
        <v>N</v>
      </c>
      <c r="J25" s="195">
        <v>0.46</v>
      </c>
      <c r="K25" s="193"/>
      <c r="L25" s="195">
        <v>0.48</v>
      </c>
      <c r="M25" s="193" t="str">
        <f t="shared" si="10"/>
        <v>N</v>
      </c>
      <c r="N25" s="195">
        <v>0.5</v>
      </c>
      <c r="O25" s="193" t="str">
        <f t="shared" si="2"/>
        <v>N</v>
      </c>
      <c r="P25" s="195">
        <v>0.5</v>
      </c>
      <c r="Q25" s="193" t="str">
        <f t="shared" si="3"/>
        <v>N</v>
      </c>
      <c r="R25" s="195">
        <v>0.45</v>
      </c>
      <c r="S25" s="193" t="str">
        <f t="shared" si="4"/>
        <v>N</v>
      </c>
      <c r="T25" s="195">
        <v>0.56000000000000005</v>
      </c>
      <c r="U25" s="193" t="str">
        <f t="shared" si="5"/>
        <v>Y</v>
      </c>
      <c r="V25" s="195">
        <v>0.63</v>
      </c>
      <c r="W25" s="193" t="str">
        <f t="shared" si="6"/>
        <v>Y</v>
      </c>
      <c r="X25" s="195">
        <v>0.62</v>
      </c>
      <c r="Y25" s="193" t="str">
        <f t="shared" si="7"/>
        <v>Y</v>
      </c>
    </row>
    <row r="26" spans="1:25" ht="15.75" customHeight="1" x14ac:dyDescent="0.25">
      <c r="A26" s="193">
        <v>20</v>
      </c>
      <c r="B26" s="194">
        <v>1721</v>
      </c>
      <c r="C26" s="194" t="s">
        <v>216</v>
      </c>
      <c r="D26" s="195">
        <v>0.53</v>
      </c>
      <c r="E26" s="193" t="str">
        <f t="shared" si="8"/>
        <v>N</v>
      </c>
      <c r="F26" s="195">
        <v>0.56000000000000005</v>
      </c>
      <c r="G26" s="193" t="str">
        <f t="shared" si="0"/>
        <v>Y</v>
      </c>
      <c r="H26" s="195">
        <v>0.54</v>
      </c>
      <c r="I26" s="193" t="str">
        <f t="shared" si="9"/>
        <v>N</v>
      </c>
      <c r="J26" s="195">
        <v>0.46</v>
      </c>
      <c r="K26" s="193" t="str">
        <f t="shared" si="1"/>
        <v>N</v>
      </c>
      <c r="L26" s="195">
        <v>0.63</v>
      </c>
      <c r="M26" s="193" t="str">
        <f t="shared" si="10"/>
        <v>Y</v>
      </c>
      <c r="N26" s="195">
        <v>0.52</v>
      </c>
      <c r="O26" s="193" t="str">
        <f t="shared" si="2"/>
        <v>N</v>
      </c>
      <c r="P26" s="195">
        <v>0.54</v>
      </c>
      <c r="Q26" s="193" t="str">
        <f t="shared" si="3"/>
        <v>N</v>
      </c>
      <c r="R26" s="195">
        <v>0.6</v>
      </c>
      <c r="S26" s="193" t="str">
        <f t="shared" si="4"/>
        <v>Y</v>
      </c>
      <c r="T26" s="195">
        <v>0.54</v>
      </c>
      <c r="U26" s="193" t="str">
        <f t="shared" si="5"/>
        <v>N</v>
      </c>
      <c r="V26" s="195">
        <v>0.52</v>
      </c>
      <c r="W26" s="193" t="str">
        <f t="shared" si="6"/>
        <v>N</v>
      </c>
      <c r="X26" s="195">
        <v>0.65</v>
      </c>
      <c r="Y26" s="193" t="str">
        <f t="shared" si="7"/>
        <v>Y</v>
      </c>
    </row>
    <row r="27" spans="1:25" ht="15.75" customHeight="1" x14ac:dyDescent="0.25">
      <c r="A27" s="193">
        <v>21</v>
      </c>
      <c r="B27" s="194">
        <v>1723</v>
      </c>
      <c r="C27" s="194" t="s">
        <v>217</v>
      </c>
      <c r="D27" s="195">
        <v>0.56499999999999995</v>
      </c>
      <c r="E27" s="193" t="str">
        <f t="shared" si="8"/>
        <v>Y</v>
      </c>
      <c r="F27" s="195">
        <v>0.5</v>
      </c>
      <c r="G27" s="193" t="str">
        <f t="shared" si="0"/>
        <v>N</v>
      </c>
      <c r="H27" s="195">
        <v>0.62</v>
      </c>
      <c r="I27" s="193" t="str">
        <f t="shared" si="9"/>
        <v>Y</v>
      </c>
      <c r="J27" s="195">
        <v>0.56999999999999995</v>
      </c>
      <c r="K27" s="193" t="str">
        <f t="shared" si="1"/>
        <v>Y</v>
      </c>
      <c r="L27" s="195">
        <v>0.54</v>
      </c>
      <c r="M27" s="193" t="str">
        <f t="shared" si="10"/>
        <v>N</v>
      </c>
      <c r="N27" s="195">
        <v>0.64</v>
      </c>
      <c r="O27" s="193" t="str">
        <f t="shared" si="2"/>
        <v>Y</v>
      </c>
      <c r="P27" s="195">
        <v>0.51</v>
      </c>
      <c r="Q27" s="193" t="str">
        <f t="shared" si="3"/>
        <v>N</v>
      </c>
      <c r="R27" s="195">
        <v>0.53</v>
      </c>
      <c r="S27" s="193" t="str">
        <f t="shared" si="4"/>
        <v>N</v>
      </c>
      <c r="T27" s="195">
        <v>0.57999999999999996</v>
      </c>
      <c r="U27" s="193" t="str">
        <f t="shared" si="5"/>
        <v>Y</v>
      </c>
      <c r="V27" s="195">
        <v>0.98</v>
      </c>
      <c r="W27" s="193" t="str">
        <f t="shared" si="6"/>
        <v>Y</v>
      </c>
      <c r="X27" s="195">
        <v>0.66</v>
      </c>
      <c r="Y27" s="193" t="str">
        <f t="shared" si="7"/>
        <v>Y</v>
      </c>
    </row>
    <row r="28" spans="1:25" ht="15.75" customHeight="1" x14ac:dyDescent="0.25">
      <c r="A28" s="193">
        <v>22</v>
      </c>
      <c r="B28" s="194">
        <v>1724</v>
      </c>
      <c r="C28" s="194" t="s">
        <v>218</v>
      </c>
      <c r="D28" s="195">
        <v>0.61</v>
      </c>
      <c r="E28" s="193" t="str">
        <f t="shared" si="8"/>
        <v>Y</v>
      </c>
      <c r="F28" s="195">
        <v>0.5</v>
      </c>
      <c r="G28" s="193" t="str">
        <f t="shared" si="0"/>
        <v>N</v>
      </c>
      <c r="H28" s="195">
        <v>0.51</v>
      </c>
      <c r="I28" s="193" t="str">
        <f t="shared" si="9"/>
        <v>N</v>
      </c>
      <c r="J28" s="195">
        <v>0.54</v>
      </c>
      <c r="K28" s="193"/>
      <c r="L28" s="195">
        <v>0.48</v>
      </c>
      <c r="M28" s="193" t="str">
        <f t="shared" si="10"/>
        <v>N</v>
      </c>
      <c r="N28" s="195">
        <v>0.5</v>
      </c>
      <c r="O28" s="193" t="str">
        <f t="shared" si="2"/>
        <v>N</v>
      </c>
      <c r="P28" s="195">
        <v>0.56999999999999995</v>
      </c>
      <c r="Q28" s="193" t="str">
        <f t="shared" si="3"/>
        <v>Y</v>
      </c>
      <c r="R28" s="195">
        <v>0.56000000000000005</v>
      </c>
      <c r="S28" s="193" t="str">
        <f t="shared" si="4"/>
        <v>Y</v>
      </c>
      <c r="T28" s="195">
        <v>0.5</v>
      </c>
      <c r="U28" s="193" t="str">
        <f t="shared" si="5"/>
        <v>N</v>
      </c>
      <c r="V28" s="195">
        <v>0.63</v>
      </c>
      <c r="W28" s="193" t="str">
        <f t="shared" si="6"/>
        <v>Y</v>
      </c>
      <c r="X28" s="195">
        <v>0.7</v>
      </c>
      <c r="Y28" s="193" t="str">
        <f t="shared" si="7"/>
        <v>Y</v>
      </c>
    </row>
    <row r="29" spans="1:25" ht="15.75" customHeight="1" x14ac:dyDescent="0.25">
      <c r="A29" s="193">
        <v>23</v>
      </c>
      <c r="B29" s="194">
        <v>1725</v>
      </c>
      <c r="C29" s="194" t="s">
        <v>219</v>
      </c>
      <c r="D29" s="195">
        <v>0.56499999999999995</v>
      </c>
      <c r="E29" s="193" t="str">
        <f t="shared" si="8"/>
        <v>Y</v>
      </c>
      <c r="F29" s="195">
        <v>0.56999999999999995</v>
      </c>
      <c r="G29" s="193" t="str">
        <f t="shared" si="0"/>
        <v>Y</v>
      </c>
      <c r="H29" s="195">
        <v>0.56000000000000005</v>
      </c>
      <c r="I29" s="193" t="str">
        <f t="shared" si="9"/>
        <v>Y</v>
      </c>
      <c r="J29" s="195">
        <v>0.45</v>
      </c>
      <c r="K29" s="193" t="str">
        <f t="shared" si="1"/>
        <v>N</v>
      </c>
      <c r="L29" s="195">
        <v>0.57999999999999996</v>
      </c>
      <c r="M29" s="193" t="str">
        <f t="shared" si="10"/>
        <v>Y</v>
      </c>
      <c r="N29" s="195">
        <v>0.5</v>
      </c>
      <c r="O29" s="193" t="str">
        <f t="shared" si="2"/>
        <v>N</v>
      </c>
      <c r="P29" s="195">
        <v>0.61</v>
      </c>
      <c r="Q29" s="193" t="str">
        <f t="shared" si="3"/>
        <v>Y</v>
      </c>
      <c r="R29" s="195">
        <v>0.47</v>
      </c>
      <c r="S29" s="193" t="str">
        <f t="shared" si="4"/>
        <v>N</v>
      </c>
      <c r="T29" s="195">
        <v>0.5</v>
      </c>
      <c r="U29" s="193" t="str">
        <f t="shared" si="5"/>
        <v>N</v>
      </c>
      <c r="V29" s="195">
        <v>0.65</v>
      </c>
      <c r="W29" s="193" t="str">
        <f t="shared" si="6"/>
        <v>Y</v>
      </c>
      <c r="X29" s="195">
        <v>0.63</v>
      </c>
      <c r="Y29" s="193" t="str">
        <f t="shared" si="7"/>
        <v>Y</v>
      </c>
    </row>
    <row r="30" spans="1:25" ht="15.75" customHeight="1" x14ac:dyDescent="0.25">
      <c r="A30" s="193">
        <v>24</v>
      </c>
      <c r="B30" s="194">
        <v>1726</v>
      </c>
      <c r="C30" s="194" t="s">
        <v>220</v>
      </c>
      <c r="D30" s="195">
        <v>0.55500000000000005</v>
      </c>
      <c r="E30" s="193" t="str">
        <f t="shared" si="8"/>
        <v>Y</v>
      </c>
      <c r="F30" s="195">
        <v>0.63</v>
      </c>
      <c r="G30" s="193" t="str">
        <f t="shared" si="0"/>
        <v>Y</v>
      </c>
      <c r="H30" s="195">
        <v>0.59</v>
      </c>
      <c r="I30" s="193" t="str">
        <f t="shared" si="9"/>
        <v>Y</v>
      </c>
      <c r="J30" s="195">
        <v>0.48</v>
      </c>
      <c r="K30" s="193" t="str">
        <f t="shared" si="1"/>
        <v>N</v>
      </c>
      <c r="L30" s="195">
        <v>0.7</v>
      </c>
      <c r="M30" s="193" t="str">
        <f t="shared" si="10"/>
        <v>Y</v>
      </c>
      <c r="N30" s="195">
        <v>0.66</v>
      </c>
      <c r="O30" s="193" t="str">
        <f t="shared" si="2"/>
        <v>Y</v>
      </c>
      <c r="P30" s="195">
        <v>0.57999999999999996</v>
      </c>
      <c r="Q30" s="193" t="str">
        <f t="shared" si="3"/>
        <v>Y</v>
      </c>
      <c r="R30" s="195">
        <v>0.52</v>
      </c>
      <c r="S30" s="193" t="str">
        <f t="shared" si="4"/>
        <v>N</v>
      </c>
      <c r="T30" s="195">
        <v>0.7</v>
      </c>
      <c r="U30" s="193" t="str">
        <f t="shared" si="5"/>
        <v>Y</v>
      </c>
      <c r="V30" s="195">
        <v>0.7</v>
      </c>
      <c r="W30" s="193" t="str">
        <f t="shared" si="6"/>
        <v>Y</v>
      </c>
      <c r="X30" s="195">
        <v>0.5</v>
      </c>
      <c r="Y30" s="193" t="str">
        <f t="shared" si="7"/>
        <v>N</v>
      </c>
    </row>
    <row r="31" spans="1:25" ht="15.75" customHeight="1" x14ac:dyDescent="0.25">
      <c r="A31" s="193">
        <v>25</v>
      </c>
      <c r="B31" s="194">
        <v>1727</v>
      </c>
      <c r="C31" s="194" t="s">
        <v>221</v>
      </c>
      <c r="D31" s="195">
        <v>0.5</v>
      </c>
      <c r="E31" s="193" t="str">
        <f t="shared" si="8"/>
        <v>N</v>
      </c>
      <c r="F31" s="195">
        <v>0.52</v>
      </c>
      <c r="G31" s="193" t="str">
        <f t="shared" si="0"/>
        <v>N</v>
      </c>
      <c r="H31" s="195">
        <v>0.57999999999999996</v>
      </c>
      <c r="I31" s="193" t="str">
        <f t="shared" si="9"/>
        <v>Y</v>
      </c>
      <c r="J31" s="195">
        <v>0.46</v>
      </c>
      <c r="K31" s="193"/>
      <c r="L31" s="195">
        <v>0.45</v>
      </c>
      <c r="M31" s="193" t="str">
        <f t="shared" si="10"/>
        <v>N</v>
      </c>
      <c r="N31" s="195">
        <v>0.56000000000000005</v>
      </c>
      <c r="O31" s="193" t="str">
        <f t="shared" si="2"/>
        <v>Y</v>
      </c>
      <c r="P31" s="195">
        <v>0.5</v>
      </c>
      <c r="Q31" s="193" t="str">
        <f t="shared" si="3"/>
        <v>N</v>
      </c>
      <c r="R31" s="195">
        <v>0.54</v>
      </c>
      <c r="S31" s="193" t="str">
        <f t="shared" si="4"/>
        <v>N</v>
      </c>
      <c r="T31" s="195">
        <v>0.5</v>
      </c>
      <c r="U31" s="193" t="str">
        <f t="shared" si="5"/>
        <v>N</v>
      </c>
      <c r="V31" s="195">
        <v>0.93</v>
      </c>
      <c r="W31" s="193" t="str">
        <f t="shared" si="6"/>
        <v>Y</v>
      </c>
      <c r="X31" s="195">
        <v>0.69</v>
      </c>
      <c r="Y31" s="193" t="str">
        <f t="shared" si="7"/>
        <v>Y</v>
      </c>
    </row>
    <row r="32" spans="1:25" ht="15.75" customHeight="1" x14ac:dyDescent="0.25">
      <c r="A32" s="193">
        <v>26</v>
      </c>
      <c r="B32" s="194">
        <v>1728</v>
      </c>
      <c r="C32" s="194" t="s">
        <v>222</v>
      </c>
      <c r="D32" s="195">
        <v>0.53</v>
      </c>
      <c r="E32" s="193" t="str">
        <f t="shared" si="8"/>
        <v>N</v>
      </c>
      <c r="F32" s="195">
        <v>0.56999999999999995</v>
      </c>
      <c r="G32" s="193" t="str">
        <f t="shared" si="0"/>
        <v>Y</v>
      </c>
      <c r="H32" s="195">
        <v>0.64</v>
      </c>
      <c r="I32" s="193" t="str">
        <f t="shared" si="9"/>
        <v>Y</v>
      </c>
      <c r="J32" s="195">
        <v>0.51</v>
      </c>
      <c r="K32" s="193" t="str">
        <f t="shared" si="1"/>
        <v>N</v>
      </c>
      <c r="L32" s="195">
        <v>0.65</v>
      </c>
      <c r="M32" s="193" t="str">
        <f t="shared" si="10"/>
        <v>Y</v>
      </c>
      <c r="N32" s="195">
        <v>0.5</v>
      </c>
      <c r="O32" s="193" t="str">
        <f t="shared" si="2"/>
        <v>N</v>
      </c>
      <c r="P32" s="195">
        <v>0.54</v>
      </c>
      <c r="Q32" s="193" t="str">
        <f t="shared" si="3"/>
        <v>N</v>
      </c>
      <c r="R32" s="195">
        <v>0.47</v>
      </c>
      <c r="S32" s="193" t="str">
        <f t="shared" si="4"/>
        <v>N</v>
      </c>
      <c r="T32" s="195">
        <v>0.52</v>
      </c>
      <c r="U32" s="193" t="str">
        <f t="shared" si="5"/>
        <v>N</v>
      </c>
      <c r="V32" s="195">
        <v>0.68</v>
      </c>
      <c r="W32" s="193" t="str">
        <f t="shared" si="6"/>
        <v>Y</v>
      </c>
      <c r="X32" s="195">
        <v>0.6</v>
      </c>
      <c r="Y32" s="193" t="str">
        <f t="shared" si="7"/>
        <v>Y</v>
      </c>
    </row>
    <row r="33" spans="1:25" ht="15.75" customHeight="1" x14ac:dyDescent="0.25">
      <c r="A33" s="193">
        <v>27</v>
      </c>
      <c r="B33" s="194">
        <v>1729</v>
      </c>
      <c r="C33" s="194" t="s">
        <v>223</v>
      </c>
      <c r="D33" s="195">
        <v>0.67</v>
      </c>
      <c r="E33" s="193" t="str">
        <f t="shared" si="8"/>
        <v>Y</v>
      </c>
      <c r="F33" s="195">
        <v>0.53</v>
      </c>
      <c r="G33" s="193" t="str">
        <f t="shared" si="0"/>
        <v>N</v>
      </c>
      <c r="H33" s="195">
        <v>0.48</v>
      </c>
      <c r="I33" s="193" t="str">
        <f t="shared" si="9"/>
        <v>N</v>
      </c>
      <c r="J33" s="195">
        <v>0.45</v>
      </c>
      <c r="K33" s="193" t="str">
        <f t="shared" si="1"/>
        <v>N</v>
      </c>
      <c r="L33" s="195">
        <v>0.49</v>
      </c>
      <c r="M33" s="193" t="str">
        <f t="shared" si="10"/>
        <v>N</v>
      </c>
      <c r="N33" s="195">
        <v>0.68</v>
      </c>
      <c r="O33" s="193" t="str">
        <f t="shared" si="2"/>
        <v>Y</v>
      </c>
      <c r="P33" s="195">
        <v>0.66</v>
      </c>
      <c r="Q33" s="193" t="str">
        <f t="shared" si="3"/>
        <v>Y</v>
      </c>
      <c r="R33" s="195">
        <v>0.51</v>
      </c>
      <c r="S33" s="193" t="str">
        <f t="shared" si="4"/>
        <v>N</v>
      </c>
      <c r="T33" s="195">
        <v>0.54</v>
      </c>
      <c r="U33" s="193" t="str">
        <f t="shared" si="5"/>
        <v>N</v>
      </c>
      <c r="V33" s="195">
        <v>0.62</v>
      </c>
      <c r="W33" s="193" t="str">
        <f t="shared" si="6"/>
        <v>Y</v>
      </c>
      <c r="X33" s="195">
        <v>0.66</v>
      </c>
      <c r="Y33" s="193" t="str">
        <f t="shared" si="7"/>
        <v>Y</v>
      </c>
    </row>
    <row r="34" spans="1:25" ht="15.75" customHeight="1" x14ac:dyDescent="0.25">
      <c r="A34" s="193">
        <v>28</v>
      </c>
      <c r="B34" s="194">
        <v>1730</v>
      </c>
      <c r="C34" s="194" t="s">
        <v>224</v>
      </c>
      <c r="D34" s="195">
        <v>0.625</v>
      </c>
      <c r="E34" s="193" t="str">
        <f t="shared" si="8"/>
        <v>Y</v>
      </c>
      <c r="F34" s="195">
        <v>0.62</v>
      </c>
      <c r="G34" s="193" t="str">
        <f t="shared" si="0"/>
        <v>Y</v>
      </c>
      <c r="H34" s="195">
        <v>0.59</v>
      </c>
      <c r="I34" s="193" t="str">
        <f t="shared" si="9"/>
        <v>Y</v>
      </c>
      <c r="J34" s="195">
        <v>0.45</v>
      </c>
      <c r="K34" s="193" t="str">
        <f t="shared" si="1"/>
        <v>N</v>
      </c>
      <c r="L34" s="195">
        <v>0.69</v>
      </c>
      <c r="M34" s="193" t="str">
        <f t="shared" si="10"/>
        <v>Y</v>
      </c>
      <c r="N34" s="195">
        <v>0.62</v>
      </c>
      <c r="O34" s="193" t="str">
        <f t="shared" si="2"/>
        <v>Y</v>
      </c>
      <c r="P34" s="195">
        <v>0.59</v>
      </c>
      <c r="Q34" s="193" t="str">
        <f t="shared" si="3"/>
        <v>Y</v>
      </c>
      <c r="R34" s="195">
        <v>0.56000000000000005</v>
      </c>
      <c r="S34" s="193" t="str">
        <f t="shared" si="4"/>
        <v>Y</v>
      </c>
      <c r="T34" s="195">
        <v>0.56000000000000005</v>
      </c>
      <c r="U34" s="193" t="str">
        <f t="shared" si="5"/>
        <v>Y</v>
      </c>
      <c r="V34" s="195">
        <v>0.65</v>
      </c>
      <c r="W34" s="193" t="str">
        <f t="shared" si="6"/>
        <v>Y</v>
      </c>
      <c r="X34" s="195">
        <v>0.5</v>
      </c>
      <c r="Y34" s="193" t="str">
        <f t="shared" si="7"/>
        <v>N</v>
      </c>
    </row>
    <row r="35" spans="1:25" ht="15.75" customHeight="1" x14ac:dyDescent="0.25">
      <c r="A35" s="193">
        <v>29</v>
      </c>
      <c r="B35" s="194">
        <v>1731</v>
      </c>
      <c r="C35" s="194" t="s">
        <v>225</v>
      </c>
      <c r="D35" s="195">
        <v>0.57999999999999996</v>
      </c>
      <c r="E35" s="193" t="str">
        <f t="shared" si="8"/>
        <v>Y</v>
      </c>
      <c r="F35" s="195">
        <v>0.64</v>
      </c>
      <c r="G35" s="193" t="str">
        <f t="shared" si="0"/>
        <v>Y</v>
      </c>
      <c r="H35" s="195">
        <v>0.49</v>
      </c>
      <c r="I35" s="193" t="str">
        <f t="shared" si="9"/>
        <v>N</v>
      </c>
      <c r="J35" s="195">
        <v>0.46</v>
      </c>
      <c r="K35" s="193" t="str">
        <f t="shared" si="1"/>
        <v>N</v>
      </c>
      <c r="L35" s="195">
        <v>0.5</v>
      </c>
      <c r="M35" s="193" t="str">
        <f t="shared" si="10"/>
        <v>N</v>
      </c>
      <c r="N35" s="195">
        <v>0.57999999999999996</v>
      </c>
      <c r="O35" s="193" t="str">
        <f t="shared" si="2"/>
        <v>Y</v>
      </c>
      <c r="P35" s="195">
        <v>0.6</v>
      </c>
      <c r="Q35" s="193" t="str">
        <f t="shared" si="3"/>
        <v>Y</v>
      </c>
      <c r="R35" s="195">
        <v>0.51</v>
      </c>
      <c r="S35" s="193" t="str">
        <f t="shared" si="4"/>
        <v>N</v>
      </c>
      <c r="T35" s="195">
        <v>0.52</v>
      </c>
      <c r="U35" s="193" t="str">
        <f t="shared" si="5"/>
        <v>N</v>
      </c>
      <c r="V35" s="195">
        <v>0.65</v>
      </c>
      <c r="W35" s="193" t="str">
        <f t="shared" si="6"/>
        <v>Y</v>
      </c>
      <c r="X35" s="195">
        <v>0.64</v>
      </c>
      <c r="Y35" s="193" t="str">
        <f t="shared" si="7"/>
        <v>Y</v>
      </c>
    </row>
    <row r="36" spans="1:25" ht="15.75" customHeight="1" x14ac:dyDescent="0.25">
      <c r="A36" s="193">
        <v>30</v>
      </c>
      <c r="B36" s="194">
        <v>1733</v>
      </c>
      <c r="C36" s="194" t="s">
        <v>226</v>
      </c>
      <c r="D36" s="195">
        <v>0.55500000000000005</v>
      </c>
      <c r="E36" s="193" t="str">
        <f t="shared" si="8"/>
        <v>Y</v>
      </c>
      <c r="F36" s="195">
        <v>0.68</v>
      </c>
      <c r="G36" s="193" t="str">
        <f t="shared" si="0"/>
        <v>Y</v>
      </c>
      <c r="H36" s="195">
        <v>0.74</v>
      </c>
      <c r="I36" s="193" t="str">
        <f t="shared" si="9"/>
        <v>Y</v>
      </c>
      <c r="J36" s="195">
        <v>0.53</v>
      </c>
      <c r="K36" s="193" t="str">
        <f t="shared" si="1"/>
        <v>N</v>
      </c>
      <c r="L36" s="195">
        <v>0.56000000000000005</v>
      </c>
      <c r="M36" s="193" t="str">
        <f t="shared" si="10"/>
        <v>Y</v>
      </c>
      <c r="N36" s="195">
        <v>0.54</v>
      </c>
      <c r="O36" s="193" t="str">
        <f t="shared" si="2"/>
        <v>N</v>
      </c>
      <c r="P36" s="195">
        <v>0.68</v>
      </c>
      <c r="Q36" s="193" t="str">
        <f t="shared" si="3"/>
        <v>Y</v>
      </c>
      <c r="R36" s="195">
        <v>0.53</v>
      </c>
      <c r="S36" s="193" t="str">
        <f t="shared" si="4"/>
        <v>N</v>
      </c>
      <c r="T36" s="195">
        <v>0.5</v>
      </c>
      <c r="U36" s="193" t="str">
        <f t="shared" si="5"/>
        <v>N</v>
      </c>
      <c r="V36" s="195">
        <v>0.56000000000000005</v>
      </c>
      <c r="W36" s="193" t="str">
        <f t="shared" si="6"/>
        <v>Y</v>
      </c>
      <c r="X36" s="195">
        <v>0.63</v>
      </c>
      <c r="Y36" s="193" t="str">
        <f t="shared" si="7"/>
        <v>Y</v>
      </c>
    </row>
    <row r="37" spans="1:25" ht="15.75" customHeight="1" x14ac:dyDescent="0.25">
      <c r="A37" s="193">
        <v>31</v>
      </c>
      <c r="B37" s="194">
        <v>1734</v>
      </c>
      <c r="C37" s="194" t="s">
        <v>227</v>
      </c>
      <c r="D37" s="195">
        <v>0.64</v>
      </c>
      <c r="E37" s="193" t="str">
        <f t="shared" si="8"/>
        <v>Y</v>
      </c>
      <c r="F37" s="195">
        <v>0.5</v>
      </c>
      <c r="G37" s="193" t="str">
        <f t="shared" si="0"/>
        <v>N</v>
      </c>
      <c r="H37" s="195">
        <v>0.67</v>
      </c>
      <c r="I37" s="193" t="str">
        <f t="shared" si="9"/>
        <v>Y</v>
      </c>
      <c r="J37" s="195">
        <v>0.52</v>
      </c>
      <c r="K37" s="193" t="str">
        <f t="shared" si="1"/>
        <v>N</v>
      </c>
      <c r="L37" s="195">
        <v>0.56000000000000005</v>
      </c>
      <c r="M37" s="193" t="str">
        <f t="shared" si="10"/>
        <v>Y</v>
      </c>
      <c r="N37" s="195">
        <v>0.68</v>
      </c>
      <c r="O37" s="193" t="str">
        <f t="shared" si="2"/>
        <v>Y</v>
      </c>
      <c r="P37" s="195">
        <v>0.5</v>
      </c>
      <c r="Q37" s="193" t="str">
        <f t="shared" si="3"/>
        <v>N</v>
      </c>
      <c r="R37" s="195">
        <v>0.62</v>
      </c>
      <c r="S37" s="193" t="str">
        <f t="shared" si="4"/>
        <v>Y</v>
      </c>
      <c r="T37" s="195">
        <v>0.56000000000000005</v>
      </c>
      <c r="U37" s="193" t="str">
        <f t="shared" si="5"/>
        <v>Y</v>
      </c>
      <c r="V37" s="195">
        <v>0.59</v>
      </c>
      <c r="W37" s="193" t="str">
        <f t="shared" si="6"/>
        <v>Y</v>
      </c>
      <c r="X37" s="195">
        <v>0.65</v>
      </c>
      <c r="Y37" s="193" t="str">
        <f t="shared" si="7"/>
        <v>Y</v>
      </c>
    </row>
    <row r="38" spans="1:25" ht="15.75" customHeight="1" x14ac:dyDescent="0.25">
      <c r="A38" s="193">
        <v>32</v>
      </c>
      <c r="B38" s="194">
        <v>1735</v>
      </c>
      <c r="C38" s="194" t="s">
        <v>228</v>
      </c>
      <c r="D38" s="195">
        <v>0.755</v>
      </c>
      <c r="E38" s="193" t="str">
        <f t="shared" si="8"/>
        <v>Y</v>
      </c>
      <c r="F38" s="195">
        <v>0.61</v>
      </c>
      <c r="G38" s="193" t="str">
        <f t="shared" si="0"/>
        <v>Y</v>
      </c>
      <c r="H38" s="195">
        <v>0.77</v>
      </c>
      <c r="I38" s="193" t="str">
        <f t="shared" si="9"/>
        <v>Y</v>
      </c>
      <c r="J38" s="195">
        <v>0.55000000000000004</v>
      </c>
      <c r="K38" s="193" t="str">
        <f t="shared" si="1"/>
        <v>Y</v>
      </c>
      <c r="L38" s="195">
        <v>0.75</v>
      </c>
      <c r="M38" s="193" t="str">
        <f t="shared" si="10"/>
        <v>Y</v>
      </c>
      <c r="N38" s="195">
        <v>0.7</v>
      </c>
      <c r="O38" s="193" t="str">
        <f t="shared" si="2"/>
        <v>Y</v>
      </c>
      <c r="P38" s="195">
        <v>0.62</v>
      </c>
      <c r="Q38" s="193" t="str">
        <f t="shared" si="3"/>
        <v>Y</v>
      </c>
      <c r="R38" s="195">
        <v>0.6</v>
      </c>
      <c r="S38" s="193" t="str">
        <f t="shared" si="4"/>
        <v>Y</v>
      </c>
      <c r="T38" s="195">
        <v>0.56000000000000005</v>
      </c>
      <c r="U38" s="193" t="str">
        <f t="shared" si="5"/>
        <v>Y</v>
      </c>
      <c r="V38" s="195">
        <v>0.8</v>
      </c>
      <c r="W38" s="193" t="str">
        <f t="shared" si="6"/>
        <v>Y</v>
      </c>
      <c r="X38" s="195">
        <v>0.66</v>
      </c>
      <c r="Y38" s="193" t="str">
        <f t="shared" si="7"/>
        <v>Y</v>
      </c>
    </row>
    <row r="39" spans="1:25" ht="15.75" customHeight="1" x14ac:dyDescent="0.25">
      <c r="A39" s="193">
        <v>33</v>
      </c>
      <c r="B39" s="194">
        <v>1736</v>
      </c>
      <c r="C39" s="194" t="s">
        <v>229</v>
      </c>
      <c r="D39" s="195">
        <v>0.59499999999999997</v>
      </c>
      <c r="E39" s="193" t="str">
        <f t="shared" si="8"/>
        <v>Y</v>
      </c>
      <c r="F39" s="195">
        <v>0.5</v>
      </c>
      <c r="G39" s="193" t="str">
        <f t="shared" si="0"/>
        <v>N</v>
      </c>
      <c r="H39" s="195">
        <v>0.61</v>
      </c>
      <c r="I39" s="193" t="str">
        <f t="shared" si="9"/>
        <v>Y</v>
      </c>
      <c r="J39" s="195">
        <v>0.48</v>
      </c>
      <c r="K39" s="193" t="str">
        <f t="shared" si="1"/>
        <v>N</v>
      </c>
      <c r="L39" s="195">
        <v>0.57999999999999996</v>
      </c>
      <c r="M39" s="193" t="str">
        <f t="shared" si="10"/>
        <v>Y</v>
      </c>
      <c r="N39" s="195">
        <v>0.7</v>
      </c>
      <c r="O39" s="193" t="str">
        <f t="shared" si="2"/>
        <v>Y</v>
      </c>
      <c r="P39" s="195">
        <v>0.62</v>
      </c>
      <c r="Q39" s="193" t="str">
        <f t="shared" si="3"/>
        <v>Y</v>
      </c>
      <c r="R39" s="195">
        <v>0.59</v>
      </c>
      <c r="S39" s="193" t="str">
        <f t="shared" si="4"/>
        <v>Y</v>
      </c>
      <c r="T39" s="195">
        <v>0.52</v>
      </c>
      <c r="U39" s="193" t="str">
        <f t="shared" si="5"/>
        <v>N</v>
      </c>
      <c r="V39" s="195">
        <v>0.7</v>
      </c>
      <c r="W39" s="193" t="str">
        <f t="shared" si="6"/>
        <v>Y</v>
      </c>
      <c r="X39" s="195">
        <v>0.5</v>
      </c>
      <c r="Y39" s="193" t="str">
        <f t="shared" si="7"/>
        <v>N</v>
      </c>
    </row>
    <row r="40" spans="1:25" ht="15.75" customHeight="1" x14ac:dyDescent="0.25">
      <c r="A40" s="193">
        <v>34</v>
      </c>
      <c r="B40" s="194">
        <v>1737</v>
      </c>
      <c r="C40" s="194" t="s">
        <v>230</v>
      </c>
      <c r="D40" s="195">
        <v>0.52</v>
      </c>
      <c r="E40" s="193" t="str">
        <f>IF(D40&gt;=55%,"Y","N")</f>
        <v>N</v>
      </c>
      <c r="F40" s="195">
        <v>0.64</v>
      </c>
      <c r="G40" s="193" t="str">
        <f t="shared" si="0"/>
        <v>Y</v>
      </c>
      <c r="H40" s="195">
        <v>0.53</v>
      </c>
      <c r="I40" s="193" t="str">
        <f t="shared" si="9"/>
        <v>N</v>
      </c>
      <c r="J40" s="195">
        <v>0.49</v>
      </c>
      <c r="K40" s="193" t="str">
        <f t="shared" si="1"/>
        <v>N</v>
      </c>
      <c r="L40" s="195">
        <v>0.61</v>
      </c>
      <c r="M40" s="193" t="str">
        <f t="shared" si="10"/>
        <v>Y</v>
      </c>
      <c r="N40" s="195">
        <v>0.66</v>
      </c>
      <c r="O40" s="193" t="str">
        <f t="shared" si="2"/>
        <v>Y</v>
      </c>
      <c r="P40" s="195">
        <v>0.66</v>
      </c>
      <c r="Q40" s="193" t="str">
        <f t="shared" si="3"/>
        <v>Y</v>
      </c>
      <c r="R40" s="195">
        <v>0.55000000000000004</v>
      </c>
      <c r="S40" s="193" t="str">
        <f t="shared" si="4"/>
        <v>Y</v>
      </c>
      <c r="T40" s="195">
        <v>0.52</v>
      </c>
      <c r="U40" s="193" t="str">
        <f t="shared" si="5"/>
        <v>N</v>
      </c>
      <c r="V40" s="195">
        <v>0.67</v>
      </c>
      <c r="W40" s="193" t="str">
        <f t="shared" si="6"/>
        <v>Y</v>
      </c>
      <c r="X40" s="195">
        <v>0.5</v>
      </c>
      <c r="Y40" s="193" t="str">
        <f t="shared" si="7"/>
        <v>N</v>
      </c>
    </row>
    <row r="41" spans="1:25" ht="15.75" customHeight="1" x14ac:dyDescent="0.25">
      <c r="A41" s="193">
        <v>35</v>
      </c>
      <c r="B41" s="194">
        <v>1738</v>
      </c>
      <c r="C41" s="194" t="s">
        <v>231</v>
      </c>
      <c r="D41" s="195">
        <v>0.69499999999999995</v>
      </c>
      <c r="E41" s="193" t="str">
        <f t="shared" si="8"/>
        <v>Y</v>
      </c>
      <c r="F41" s="195">
        <v>0.57999999999999996</v>
      </c>
      <c r="G41" s="193" t="str">
        <f t="shared" si="0"/>
        <v>Y</v>
      </c>
      <c r="H41" s="195">
        <v>0.56000000000000005</v>
      </c>
      <c r="I41" s="193" t="str">
        <f t="shared" si="9"/>
        <v>Y</v>
      </c>
      <c r="J41" s="195">
        <v>0.54</v>
      </c>
      <c r="K41" s="193" t="str">
        <f t="shared" si="1"/>
        <v>N</v>
      </c>
      <c r="L41" s="195">
        <v>0.53</v>
      </c>
      <c r="M41" s="193" t="str">
        <f t="shared" si="10"/>
        <v>N</v>
      </c>
      <c r="N41" s="195">
        <v>0.6</v>
      </c>
      <c r="O41" s="193" t="str">
        <f t="shared" si="2"/>
        <v>Y</v>
      </c>
      <c r="P41" s="195">
        <v>0.61</v>
      </c>
      <c r="Q41" s="193" t="str">
        <f t="shared" si="3"/>
        <v>Y</v>
      </c>
      <c r="R41" s="195">
        <v>0.47</v>
      </c>
      <c r="S41" s="193" t="str">
        <f t="shared" si="4"/>
        <v>N</v>
      </c>
      <c r="T41" s="195">
        <v>0.54</v>
      </c>
      <c r="U41" s="193" t="str">
        <f t="shared" si="5"/>
        <v>N</v>
      </c>
      <c r="V41" s="195">
        <v>0.74</v>
      </c>
      <c r="W41" s="193" t="str">
        <f t="shared" si="6"/>
        <v>Y</v>
      </c>
      <c r="X41" s="195">
        <v>0.69</v>
      </c>
      <c r="Y41" s="193" t="str">
        <f t="shared" si="7"/>
        <v>Y</v>
      </c>
    </row>
    <row r="42" spans="1:25" ht="15.75" customHeight="1" x14ac:dyDescent="0.25">
      <c r="A42" s="193">
        <v>36</v>
      </c>
      <c r="B42" s="194">
        <v>1739</v>
      </c>
      <c r="C42" s="194" t="s">
        <v>232</v>
      </c>
      <c r="D42" s="195">
        <v>0.52500000000000002</v>
      </c>
      <c r="E42" s="193" t="str">
        <f t="shared" si="8"/>
        <v>N</v>
      </c>
      <c r="F42" s="195">
        <v>0.5</v>
      </c>
      <c r="G42" s="193" t="str">
        <f t="shared" si="0"/>
        <v>N</v>
      </c>
      <c r="H42" s="195">
        <v>0.44</v>
      </c>
      <c r="I42" s="193" t="str">
        <f t="shared" si="9"/>
        <v>N</v>
      </c>
      <c r="J42" s="195">
        <v>0.45</v>
      </c>
      <c r="K42" s="193"/>
      <c r="L42" s="195">
        <v>0.41</v>
      </c>
      <c r="M42" s="193" t="str">
        <f t="shared" si="10"/>
        <v>N</v>
      </c>
      <c r="N42" s="195">
        <v>0.54</v>
      </c>
      <c r="O42" s="193" t="str">
        <f t="shared" si="2"/>
        <v>N</v>
      </c>
      <c r="P42" s="195">
        <v>0.4</v>
      </c>
      <c r="Q42" s="193" t="str">
        <f t="shared" si="3"/>
        <v>N</v>
      </c>
      <c r="R42" s="195">
        <v>0.55000000000000004</v>
      </c>
      <c r="S42" s="193" t="str">
        <f t="shared" si="4"/>
        <v>Y</v>
      </c>
      <c r="T42" s="195">
        <v>0.52</v>
      </c>
      <c r="U42" s="193" t="str">
        <f t="shared" si="5"/>
        <v>N</v>
      </c>
      <c r="V42" s="195">
        <v>0.53</v>
      </c>
      <c r="W42" s="193" t="str">
        <f t="shared" si="6"/>
        <v>N</v>
      </c>
      <c r="X42" s="195">
        <v>0.65</v>
      </c>
      <c r="Y42" s="193" t="str">
        <f t="shared" si="7"/>
        <v>Y</v>
      </c>
    </row>
    <row r="43" spans="1:25" ht="15.75" customHeight="1" x14ac:dyDescent="0.25">
      <c r="A43" s="193">
        <v>37</v>
      </c>
      <c r="B43" s="194">
        <v>1740</v>
      </c>
      <c r="C43" s="194" t="s">
        <v>233</v>
      </c>
      <c r="D43" s="195">
        <v>0.1</v>
      </c>
      <c r="E43" s="193" t="str">
        <f t="shared" si="8"/>
        <v>N</v>
      </c>
      <c r="F43" s="195">
        <v>0.54</v>
      </c>
      <c r="G43" s="193" t="str">
        <f t="shared" si="0"/>
        <v>N</v>
      </c>
      <c r="H43" s="195">
        <v>0.39</v>
      </c>
      <c r="I43" s="193" t="str">
        <f t="shared" si="9"/>
        <v>N</v>
      </c>
      <c r="J43" s="195">
        <v>0.45</v>
      </c>
      <c r="K43" s="193"/>
      <c r="L43" s="195">
        <v>0.52</v>
      </c>
      <c r="M43" s="193" t="str">
        <f t="shared" si="10"/>
        <v>N</v>
      </c>
      <c r="N43" s="195">
        <v>0.54</v>
      </c>
      <c r="O43" s="193" t="str">
        <f t="shared" si="2"/>
        <v>N</v>
      </c>
      <c r="P43" s="195">
        <v>0.5</v>
      </c>
      <c r="Q43" s="193" t="str">
        <f t="shared" si="3"/>
        <v>N</v>
      </c>
      <c r="R43" s="195">
        <v>0.35</v>
      </c>
      <c r="S43" s="193" t="str">
        <f t="shared" si="4"/>
        <v>N</v>
      </c>
      <c r="T43" s="195">
        <v>0.54</v>
      </c>
      <c r="U43" s="193" t="str">
        <f t="shared" si="5"/>
        <v>N</v>
      </c>
      <c r="V43" s="195">
        <v>0.52</v>
      </c>
      <c r="W43" s="193" t="str">
        <f t="shared" si="6"/>
        <v>N</v>
      </c>
      <c r="X43" s="195">
        <v>0.5</v>
      </c>
      <c r="Y43" s="193"/>
    </row>
    <row r="44" spans="1:25" ht="15.75" customHeight="1" x14ac:dyDescent="0.25">
      <c r="A44" s="193">
        <v>38</v>
      </c>
      <c r="B44" s="194">
        <v>1741</v>
      </c>
      <c r="C44" s="194" t="s">
        <v>234</v>
      </c>
      <c r="D44" s="195">
        <v>0.57999999999999996</v>
      </c>
      <c r="E44" s="193" t="str">
        <f t="shared" si="8"/>
        <v>Y</v>
      </c>
      <c r="F44" s="195">
        <v>0.5</v>
      </c>
      <c r="G44" s="193" t="str">
        <f t="shared" si="0"/>
        <v>N</v>
      </c>
      <c r="H44" s="195">
        <v>0.62</v>
      </c>
      <c r="I44" s="193" t="str">
        <f t="shared" si="9"/>
        <v>Y</v>
      </c>
      <c r="J44" s="195">
        <v>0.49</v>
      </c>
      <c r="K44" s="193" t="str">
        <f t="shared" si="1"/>
        <v>N</v>
      </c>
      <c r="L44" s="195">
        <v>0.57999999999999996</v>
      </c>
      <c r="M44" s="193" t="str">
        <f t="shared" si="10"/>
        <v>Y</v>
      </c>
      <c r="N44" s="195">
        <v>0.56000000000000005</v>
      </c>
      <c r="O44" s="193" t="str">
        <f t="shared" si="2"/>
        <v>Y</v>
      </c>
      <c r="P44" s="195">
        <v>0.57999999999999996</v>
      </c>
      <c r="Q44" s="193" t="str">
        <f t="shared" si="3"/>
        <v>Y</v>
      </c>
      <c r="R44" s="195">
        <v>0.61</v>
      </c>
      <c r="S44" s="193" t="str">
        <f t="shared" si="4"/>
        <v>Y</v>
      </c>
      <c r="T44" s="195">
        <v>0.6</v>
      </c>
      <c r="U44" s="193" t="str">
        <f t="shared" si="5"/>
        <v>Y</v>
      </c>
      <c r="V44" s="195">
        <v>0.66</v>
      </c>
      <c r="W44" s="193" t="str">
        <f t="shared" si="6"/>
        <v>Y</v>
      </c>
      <c r="X44" s="195">
        <v>0.65</v>
      </c>
      <c r="Y44" s="193" t="str">
        <f t="shared" si="7"/>
        <v>Y</v>
      </c>
    </row>
    <row r="45" spans="1:25" ht="15.75" customHeight="1" x14ac:dyDescent="0.25">
      <c r="A45" s="193">
        <v>39</v>
      </c>
      <c r="B45" s="194">
        <v>1743</v>
      </c>
      <c r="C45" s="194" t="s">
        <v>235</v>
      </c>
      <c r="D45" s="195">
        <v>0.57999999999999996</v>
      </c>
      <c r="E45" s="193" t="str">
        <f t="shared" si="8"/>
        <v>Y</v>
      </c>
      <c r="F45" s="195">
        <v>0.5</v>
      </c>
      <c r="G45" s="193" t="str">
        <f t="shared" si="0"/>
        <v>N</v>
      </c>
      <c r="H45" s="195">
        <v>0.47</v>
      </c>
      <c r="I45" s="193" t="str">
        <f t="shared" si="9"/>
        <v>N</v>
      </c>
      <c r="J45" s="195">
        <v>0.46</v>
      </c>
      <c r="K45" s="193" t="str">
        <f t="shared" si="1"/>
        <v>N</v>
      </c>
      <c r="L45" s="195">
        <v>0.55000000000000004</v>
      </c>
      <c r="M45" s="193" t="str">
        <f t="shared" si="10"/>
        <v>Y</v>
      </c>
      <c r="N45" s="195">
        <v>0.7</v>
      </c>
      <c r="O45" s="193" t="str">
        <f t="shared" si="2"/>
        <v>Y</v>
      </c>
      <c r="P45" s="195">
        <v>0.5</v>
      </c>
      <c r="Q45" s="193" t="str">
        <f t="shared" si="3"/>
        <v>N</v>
      </c>
      <c r="R45" s="195">
        <v>0.68</v>
      </c>
      <c r="S45" s="193" t="str">
        <f t="shared" si="4"/>
        <v>Y</v>
      </c>
      <c r="T45" s="195">
        <v>0.57999999999999996</v>
      </c>
      <c r="U45" s="193" t="str">
        <f t="shared" si="5"/>
        <v>Y</v>
      </c>
      <c r="V45" s="195">
        <v>0.7</v>
      </c>
      <c r="W45" s="193" t="str">
        <f t="shared" si="6"/>
        <v>Y</v>
      </c>
      <c r="X45" s="195">
        <v>0.93</v>
      </c>
      <c r="Y45" s="193" t="str">
        <f t="shared" si="7"/>
        <v>Y</v>
      </c>
    </row>
    <row r="46" spans="1:25" ht="15.75" customHeight="1" x14ac:dyDescent="0.25">
      <c r="A46" s="193">
        <v>40</v>
      </c>
      <c r="B46" s="194">
        <v>1744</v>
      </c>
      <c r="C46" s="194" t="s">
        <v>236</v>
      </c>
      <c r="D46" s="195">
        <v>0.5</v>
      </c>
      <c r="E46" s="193" t="str">
        <f t="shared" si="8"/>
        <v>N</v>
      </c>
      <c r="F46" s="195">
        <v>0.5</v>
      </c>
      <c r="G46" s="193" t="str">
        <f t="shared" si="0"/>
        <v>N</v>
      </c>
      <c r="H46" s="195">
        <v>0.33</v>
      </c>
      <c r="I46" s="193" t="str">
        <f t="shared" si="9"/>
        <v>N</v>
      </c>
      <c r="J46" s="195">
        <v>0.36</v>
      </c>
      <c r="K46" s="193"/>
      <c r="L46" s="195">
        <v>0.47</v>
      </c>
      <c r="M46" s="193" t="str">
        <f t="shared" si="10"/>
        <v>N</v>
      </c>
      <c r="N46" s="195">
        <v>0.54</v>
      </c>
      <c r="O46" s="193" t="str">
        <f t="shared" si="2"/>
        <v>N</v>
      </c>
      <c r="P46" s="195">
        <v>0.51</v>
      </c>
      <c r="Q46" s="193" t="str">
        <f t="shared" si="3"/>
        <v>N</v>
      </c>
      <c r="R46" s="195">
        <v>0.4</v>
      </c>
      <c r="S46" s="193" t="str">
        <f t="shared" si="4"/>
        <v>N</v>
      </c>
      <c r="T46" s="195">
        <v>0.6</v>
      </c>
      <c r="U46" s="193" t="str">
        <f t="shared" si="5"/>
        <v>Y</v>
      </c>
      <c r="V46" s="195">
        <v>0.63</v>
      </c>
      <c r="W46" s="193" t="str">
        <f t="shared" si="6"/>
        <v>Y</v>
      </c>
      <c r="X46" s="195">
        <v>0.73</v>
      </c>
      <c r="Y46" s="193" t="str">
        <f t="shared" si="7"/>
        <v>Y</v>
      </c>
    </row>
    <row r="47" spans="1:25" ht="15.75" customHeight="1" x14ac:dyDescent="0.25">
      <c r="A47" s="193">
        <v>41</v>
      </c>
      <c r="B47" s="194">
        <v>1745</v>
      </c>
      <c r="C47" s="194" t="s">
        <v>237</v>
      </c>
      <c r="D47" s="195">
        <v>0.13</v>
      </c>
      <c r="E47" s="193" t="str">
        <f t="shared" si="8"/>
        <v>N</v>
      </c>
      <c r="F47" s="195">
        <v>0.5</v>
      </c>
      <c r="G47" s="193" t="str">
        <f t="shared" si="0"/>
        <v>N</v>
      </c>
      <c r="H47" s="195">
        <v>0.38</v>
      </c>
      <c r="I47" s="193" t="str">
        <f t="shared" si="9"/>
        <v>N</v>
      </c>
      <c r="J47" s="195">
        <v>0.41</v>
      </c>
      <c r="K47" s="193"/>
      <c r="L47" s="195">
        <v>0.48</v>
      </c>
      <c r="M47" s="193" t="str">
        <f t="shared" si="10"/>
        <v>N</v>
      </c>
      <c r="N47" s="195">
        <v>0.5</v>
      </c>
      <c r="O47" s="193" t="str">
        <f t="shared" si="2"/>
        <v>N</v>
      </c>
      <c r="P47" s="195">
        <v>0.2</v>
      </c>
      <c r="Q47" s="193" t="str">
        <f t="shared" si="3"/>
        <v>N</v>
      </c>
      <c r="R47" s="195">
        <v>0.37</v>
      </c>
      <c r="S47" s="193" t="str">
        <f t="shared" si="4"/>
        <v>N</v>
      </c>
      <c r="T47" s="195">
        <v>0.5</v>
      </c>
      <c r="U47" s="193" t="str">
        <f t="shared" si="5"/>
        <v>N</v>
      </c>
      <c r="V47" s="195">
        <v>0.5</v>
      </c>
      <c r="W47" s="193" t="str">
        <f t="shared" si="6"/>
        <v>N</v>
      </c>
      <c r="X47" s="195">
        <v>0.57999999999999996</v>
      </c>
      <c r="Y47" s="193"/>
    </row>
    <row r="48" spans="1:25" ht="15.75" customHeight="1" x14ac:dyDescent="0.25">
      <c r="A48" s="193">
        <v>42</v>
      </c>
      <c r="B48" s="194">
        <v>1746</v>
      </c>
      <c r="C48" s="194" t="s">
        <v>238</v>
      </c>
      <c r="D48" s="195">
        <v>0.64</v>
      </c>
      <c r="E48" s="193" t="str">
        <f t="shared" si="8"/>
        <v>Y</v>
      </c>
      <c r="F48" s="195">
        <v>0.5</v>
      </c>
      <c r="G48" s="193" t="str">
        <f t="shared" si="0"/>
        <v>N</v>
      </c>
      <c r="H48" s="195">
        <v>0.6</v>
      </c>
      <c r="I48" s="193" t="str">
        <f t="shared" si="9"/>
        <v>Y</v>
      </c>
      <c r="J48" s="195">
        <v>0.53</v>
      </c>
      <c r="K48" s="193" t="str">
        <f t="shared" si="1"/>
        <v>N</v>
      </c>
      <c r="L48" s="195">
        <v>0.65</v>
      </c>
      <c r="M48" s="193" t="str">
        <f t="shared" si="10"/>
        <v>Y</v>
      </c>
      <c r="N48" s="195">
        <v>0.54</v>
      </c>
      <c r="O48" s="193" t="str">
        <f t="shared" si="2"/>
        <v>N</v>
      </c>
      <c r="P48" s="195">
        <v>0.5</v>
      </c>
      <c r="Q48" s="193" t="str">
        <f t="shared" si="3"/>
        <v>N</v>
      </c>
      <c r="R48" s="195">
        <v>0.63</v>
      </c>
      <c r="S48" s="193" t="str">
        <f t="shared" si="4"/>
        <v>Y</v>
      </c>
      <c r="T48" s="195">
        <v>0.66</v>
      </c>
      <c r="U48" s="193" t="str">
        <f t="shared" si="5"/>
        <v>Y</v>
      </c>
      <c r="V48" s="195">
        <v>0.6</v>
      </c>
      <c r="W48" s="193" t="str">
        <f t="shared" si="6"/>
        <v>Y</v>
      </c>
      <c r="X48" s="195">
        <v>0.88</v>
      </c>
      <c r="Y48" s="193" t="str">
        <f t="shared" si="7"/>
        <v>Y</v>
      </c>
    </row>
    <row r="49" spans="1:25" ht="15.75" customHeight="1" x14ac:dyDescent="0.25">
      <c r="A49" s="193">
        <v>43</v>
      </c>
      <c r="B49" s="194">
        <v>1781</v>
      </c>
      <c r="C49" s="194" t="s">
        <v>239</v>
      </c>
      <c r="D49" s="195">
        <v>0.53500000000000003</v>
      </c>
      <c r="E49" s="193" t="str">
        <f t="shared" si="8"/>
        <v>N</v>
      </c>
      <c r="F49" s="195">
        <v>0.5</v>
      </c>
      <c r="G49" s="193" t="str">
        <f t="shared" si="0"/>
        <v>N</v>
      </c>
      <c r="H49" s="195">
        <v>0.45</v>
      </c>
      <c r="I49" s="193" t="str">
        <f t="shared" si="9"/>
        <v>N</v>
      </c>
      <c r="J49" s="195">
        <v>0.45</v>
      </c>
      <c r="K49" s="193" t="str">
        <f t="shared" si="1"/>
        <v>N</v>
      </c>
      <c r="L49" s="195">
        <v>0.55000000000000004</v>
      </c>
      <c r="M49" s="193" t="str">
        <f t="shared" si="10"/>
        <v>Y</v>
      </c>
      <c r="N49" s="195">
        <v>0.57999999999999996</v>
      </c>
      <c r="O49" s="193" t="str">
        <f t="shared" si="2"/>
        <v>Y</v>
      </c>
      <c r="P49" s="195">
        <v>0.57999999999999996</v>
      </c>
      <c r="Q49" s="193" t="str">
        <f t="shared" si="3"/>
        <v>Y</v>
      </c>
      <c r="R49" s="195">
        <v>0.46</v>
      </c>
      <c r="S49" s="193" t="str">
        <f t="shared" si="4"/>
        <v>N</v>
      </c>
      <c r="T49" s="195">
        <v>0.5</v>
      </c>
      <c r="U49" s="193" t="str">
        <f t="shared" si="5"/>
        <v>N</v>
      </c>
      <c r="V49" s="195">
        <v>0.5</v>
      </c>
      <c r="W49" s="193" t="str">
        <f t="shared" si="6"/>
        <v>N</v>
      </c>
      <c r="X49" s="195">
        <v>0.63</v>
      </c>
      <c r="Y49" s="193" t="str">
        <f t="shared" si="7"/>
        <v>Y</v>
      </c>
    </row>
    <row r="50" spans="1:25" ht="15.75" customHeight="1" x14ac:dyDescent="0.25">
      <c r="A50" s="193">
        <v>44</v>
      </c>
      <c r="B50" s="194">
        <v>1747</v>
      </c>
      <c r="C50" s="194" t="s">
        <v>240</v>
      </c>
      <c r="D50" s="195">
        <v>0.73499999999999999</v>
      </c>
      <c r="E50" s="193" t="str">
        <f t="shared" si="8"/>
        <v>Y</v>
      </c>
      <c r="F50" s="195">
        <v>0.68</v>
      </c>
      <c r="G50" s="193" t="str">
        <f t="shared" si="0"/>
        <v>Y</v>
      </c>
      <c r="H50" s="195">
        <v>0.56999999999999995</v>
      </c>
      <c r="I50" s="193" t="str">
        <f t="shared" si="9"/>
        <v>Y</v>
      </c>
      <c r="J50" s="195">
        <v>0.47</v>
      </c>
      <c r="K50" s="193" t="str">
        <f t="shared" si="1"/>
        <v>N</v>
      </c>
      <c r="L50" s="195">
        <v>0.57999999999999996</v>
      </c>
      <c r="M50" s="193" t="str">
        <f t="shared" si="10"/>
        <v>Y</v>
      </c>
      <c r="N50" s="195">
        <v>0.6</v>
      </c>
      <c r="O50" s="193" t="str">
        <f t="shared" si="2"/>
        <v>Y</v>
      </c>
      <c r="P50" s="195">
        <v>0.73</v>
      </c>
      <c r="Q50" s="193" t="str">
        <f t="shared" si="3"/>
        <v>Y</v>
      </c>
      <c r="R50" s="195">
        <v>0.65</v>
      </c>
      <c r="S50" s="193" t="str">
        <f t="shared" si="4"/>
        <v>Y</v>
      </c>
      <c r="T50" s="195">
        <v>0.57999999999999996</v>
      </c>
      <c r="U50" s="193" t="str">
        <f t="shared" si="5"/>
        <v>Y</v>
      </c>
      <c r="V50" s="195">
        <v>0.5</v>
      </c>
      <c r="W50" s="193" t="str">
        <f t="shared" si="6"/>
        <v>N</v>
      </c>
      <c r="X50" s="195">
        <v>0.85</v>
      </c>
      <c r="Y50" s="193" t="str">
        <f t="shared" si="7"/>
        <v>Y</v>
      </c>
    </row>
    <row r="51" spans="1:25" ht="15.75" customHeight="1" x14ac:dyDescent="0.25">
      <c r="A51" s="193">
        <v>45</v>
      </c>
      <c r="B51" s="194">
        <v>1748</v>
      </c>
      <c r="C51" s="194" t="s">
        <v>241</v>
      </c>
      <c r="D51" s="195">
        <v>0.17499999999999999</v>
      </c>
      <c r="E51" s="193" t="str">
        <f t="shared" si="8"/>
        <v>N</v>
      </c>
      <c r="F51" s="195">
        <v>0.5</v>
      </c>
      <c r="G51" s="193" t="str">
        <f t="shared" si="0"/>
        <v>N</v>
      </c>
      <c r="H51" s="195">
        <v>0.56999999999999995</v>
      </c>
      <c r="I51" s="193" t="str">
        <f t="shared" si="9"/>
        <v>Y</v>
      </c>
      <c r="J51" s="195">
        <v>0.48</v>
      </c>
      <c r="K51" s="193"/>
      <c r="L51" s="195">
        <v>0.47</v>
      </c>
      <c r="M51" s="193" t="str">
        <f t="shared" si="10"/>
        <v>N</v>
      </c>
      <c r="N51" s="195">
        <v>0.52</v>
      </c>
      <c r="O51" s="193" t="str">
        <f t="shared" si="2"/>
        <v>N</v>
      </c>
      <c r="P51" s="195">
        <v>0.5</v>
      </c>
      <c r="Q51" s="193" t="str">
        <f t="shared" si="3"/>
        <v>N</v>
      </c>
      <c r="R51" s="195">
        <v>0.59</v>
      </c>
      <c r="S51" s="193" t="str">
        <f t="shared" si="4"/>
        <v>Y</v>
      </c>
      <c r="T51" s="195">
        <v>0.52</v>
      </c>
      <c r="U51" s="193" t="str">
        <f t="shared" si="5"/>
        <v>N</v>
      </c>
      <c r="V51" s="195">
        <v>0.55000000000000004</v>
      </c>
      <c r="W51" s="193" t="str">
        <f t="shared" si="6"/>
        <v>Y</v>
      </c>
      <c r="X51" s="195">
        <v>0.85</v>
      </c>
      <c r="Y51" s="193" t="str">
        <f t="shared" si="7"/>
        <v>Y</v>
      </c>
    </row>
    <row r="52" spans="1:25" ht="15.75" customHeight="1" x14ac:dyDescent="0.25">
      <c r="A52" s="193">
        <v>46</v>
      </c>
      <c r="B52" s="194">
        <v>1750</v>
      </c>
      <c r="C52" s="194" t="s">
        <v>242</v>
      </c>
      <c r="D52" s="195">
        <v>0.64500000000000002</v>
      </c>
      <c r="E52" s="193" t="str">
        <f t="shared" si="8"/>
        <v>Y</v>
      </c>
      <c r="F52" s="195">
        <v>0.69</v>
      </c>
      <c r="G52" s="193" t="str">
        <f t="shared" si="0"/>
        <v>Y</v>
      </c>
      <c r="H52" s="195">
        <v>0.67</v>
      </c>
      <c r="I52" s="193" t="str">
        <f t="shared" si="9"/>
        <v>Y</v>
      </c>
      <c r="J52" s="195">
        <v>0.67</v>
      </c>
      <c r="K52" s="193" t="str">
        <f t="shared" si="1"/>
        <v>Y</v>
      </c>
      <c r="L52" s="195">
        <v>0.62</v>
      </c>
      <c r="M52" s="193" t="str">
        <f t="shared" si="10"/>
        <v>Y</v>
      </c>
      <c r="N52" s="195">
        <v>0.54</v>
      </c>
      <c r="O52" s="193" t="str">
        <f t="shared" si="2"/>
        <v>N</v>
      </c>
      <c r="P52" s="195">
        <v>0.61</v>
      </c>
      <c r="Q52" s="193" t="str">
        <f t="shared" si="3"/>
        <v>Y</v>
      </c>
      <c r="R52" s="195">
        <v>0.61</v>
      </c>
      <c r="S52" s="193" t="str">
        <f t="shared" si="4"/>
        <v>Y</v>
      </c>
      <c r="T52" s="195">
        <v>0.52</v>
      </c>
      <c r="U52" s="193" t="str">
        <f t="shared" si="5"/>
        <v>N</v>
      </c>
      <c r="V52" s="195">
        <v>0.65</v>
      </c>
      <c r="W52" s="193" t="str">
        <f t="shared" si="6"/>
        <v>Y</v>
      </c>
      <c r="X52" s="195">
        <v>0.5</v>
      </c>
      <c r="Y52" s="193" t="str">
        <f t="shared" si="7"/>
        <v>N</v>
      </c>
    </row>
    <row r="53" spans="1:25" ht="15.75" customHeight="1" x14ac:dyDescent="0.25">
      <c r="A53" s="193">
        <v>47</v>
      </c>
      <c r="B53" s="194">
        <v>1751</v>
      </c>
      <c r="C53" s="194" t="s">
        <v>243</v>
      </c>
      <c r="D53" s="195">
        <v>0.53500000000000003</v>
      </c>
      <c r="E53" s="193" t="str">
        <f t="shared" si="8"/>
        <v>N</v>
      </c>
      <c r="F53" s="195">
        <v>0.5</v>
      </c>
      <c r="G53" s="193" t="str">
        <f t="shared" si="0"/>
        <v>N</v>
      </c>
      <c r="H53" s="195">
        <v>0.49</v>
      </c>
      <c r="I53" s="193" t="str">
        <f t="shared" si="9"/>
        <v>N</v>
      </c>
      <c r="J53" s="195">
        <v>0.53</v>
      </c>
      <c r="K53" s="193" t="str">
        <f t="shared" si="1"/>
        <v>N</v>
      </c>
      <c r="L53" s="195">
        <v>0.56000000000000005</v>
      </c>
      <c r="M53" s="193" t="str">
        <f t="shared" si="10"/>
        <v>Y</v>
      </c>
      <c r="N53" s="195">
        <v>0.52</v>
      </c>
      <c r="O53" s="193" t="str">
        <f t="shared" si="2"/>
        <v>N</v>
      </c>
      <c r="P53" s="195">
        <v>0.53</v>
      </c>
      <c r="Q53" s="193" t="str">
        <f t="shared" si="3"/>
        <v>N</v>
      </c>
      <c r="R53" s="195">
        <v>0.56000000000000005</v>
      </c>
      <c r="S53" s="193" t="str">
        <f t="shared" si="4"/>
        <v>Y</v>
      </c>
      <c r="T53" s="195">
        <v>0.54</v>
      </c>
      <c r="U53" s="193" t="str">
        <f t="shared" si="5"/>
        <v>N</v>
      </c>
      <c r="V53" s="195">
        <v>0.65</v>
      </c>
      <c r="W53" s="193" t="str">
        <f t="shared" si="6"/>
        <v>Y</v>
      </c>
      <c r="X53" s="195">
        <v>0.5</v>
      </c>
      <c r="Y53" s="193" t="str">
        <f t="shared" si="7"/>
        <v>N</v>
      </c>
    </row>
    <row r="54" spans="1:25" ht="15.75" customHeight="1" x14ac:dyDescent="0.25">
      <c r="A54" s="193">
        <v>48</v>
      </c>
      <c r="B54" s="194">
        <v>1752</v>
      </c>
      <c r="C54" s="196" t="s">
        <v>244</v>
      </c>
      <c r="D54" s="195">
        <v>0.54500000000000004</v>
      </c>
      <c r="E54" s="193" t="str">
        <f t="shared" si="8"/>
        <v>N</v>
      </c>
      <c r="F54" s="195">
        <v>0.64</v>
      </c>
      <c r="G54" s="193" t="str">
        <f t="shared" si="0"/>
        <v>Y</v>
      </c>
      <c r="H54" s="195">
        <v>0.49</v>
      </c>
      <c r="I54" s="193" t="str">
        <f t="shared" si="9"/>
        <v>N</v>
      </c>
      <c r="J54" s="195">
        <v>0.49</v>
      </c>
      <c r="K54" s="193" t="str">
        <f t="shared" si="1"/>
        <v>N</v>
      </c>
      <c r="L54" s="195">
        <v>0.48</v>
      </c>
      <c r="M54" s="193" t="str">
        <f t="shared" si="10"/>
        <v>N</v>
      </c>
      <c r="N54" s="195">
        <v>0.56000000000000005</v>
      </c>
      <c r="O54" s="193" t="str">
        <f t="shared" si="2"/>
        <v>Y</v>
      </c>
      <c r="P54" s="195">
        <v>0.55000000000000004</v>
      </c>
      <c r="Q54" s="193" t="str">
        <f t="shared" si="3"/>
        <v>Y</v>
      </c>
      <c r="R54" s="195">
        <v>0.45</v>
      </c>
      <c r="S54" s="193" t="str">
        <f t="shared" si="4"/>
        <v>N</v>
      </c>
      <c r="T54" s="195">
        <v>0.57999999999999996</v>
      </c>
      <c r="U54" s="193" t="str">
        <f t="shared" si="5"/>
        <v>Y</v>
      </c>
      <c r="V54" s="195">
        <v>0.64</v>
      </c>
      <c r="W54" s="193" t="str">
        <f t="shared" si="6"/>
        <v>Y</v>
      </c>
      <c r="X54" s="195">
        <v>0.5</v>
      </c>
      <c r="Y54" s="193" t="str">
        <f t="shared" si="7"/>
        <v>N</v>
      </c>
    </row>
    <row r="55" spans="1:25" ht="15.75" customHeight="1" x14ac:dyDescent="0.25">
      <c r="A55" s="193">
        <v>49</v>
      </c>
      <c r="B55" s="194">
        <v>1753</v>
      </c>
      <c r="C55" s="196" t="s">
        <v>245</v>
      </c>
      <c r="D55" s="195">
        <v>0.17</v>
      </c>
      <c r="E55" s="193"/>
      <c r="F55" s="195">
        <v>0.17</v>
      </c>
      <c r="G55" s="193" t="str">
        <f t="shared" si="0"/>
        <v>N</v>
      </c>
      <c r="H55" s="195">
        <v>0.51</v>
      </c>
      <c r="I55" s="193" t="str">
        <f t="shared" si="9"/>
        <v>N</v>
      </c>
      <c r="J55" s="195">
        <v>0.48</v>
      </c>
      <c r="K55" s="193"/>
      <c r="L55" s="195">
        <v>0.45</v>
      </c>
      <c r="M55" s="193"/>
      <c r="N55" s="195">
        <v>0.5</v>
      </c>
      <c r="O55" s="193" t="str">
        <f t="shared" si="2"/>
        <v>N</v>
      </c>
      <c r="P55" s="195">
        <v>0.2</v>
      </c>
      <c r="Q55" s="193" t="str">
        <f t="shared" si="3"/>
        <v>N</v>
      </c>
      <c r="R55" s="195">
        <v>0.39</v>
      </c>
      <c r="S55" s="193" t="str">
        <f t="shared" si="4"/>
        <v>N</v>
      </c>
      <c r="T55" s="195">
        <v>0.5</v>
      </c>
      <c r="U55" s="193" t="str">
        <f t="shared" si="5"/>
        <v>N</v>
      </c>
      <c r="V55" s="195">
        <v>0.62</v>
      </c>
      <c r="W55" s="193" t="str">
        <f t="shared" si="6"/>
        <v>Y</v>
      </c>
      <c r="X55" s="195">
        <v>0.5</v>
      </c>
      <c r="Y55" s="193" t="str">
        <f t="shared" si="7"/>
        <v>N</v>
      </c>
    </row>
    <row r="56" spans="1:25" ht="15.75" customHeight="1" x14ac:dyDescent="0.25">
      <c r="A56" s="193">
        <v>50</v>
      </c>
      <c r="B56" s="194">
        <v>1754</v>
      </c>
      <c r="C56" s="196" t="s">
        <v>246</v>
      </c>
      <c r="D56" s="195">
        <v>0.56499999999999995</v>
      </c>
      <c r="E56" s="193"/>
      <c r="F56" s="195">
        <v>0.63</v>
      </c>
      <c r="G56" s="193" t="str">
        <f t="shared" si="0"/>
        <v>Y</v>
      </c>
      <c r="H56" s="195">
        <v>0.6</v>
      </c>
      <c r="I56" s="193" t="str">
        <f t="shared" si="9"/>
        <v>Y</v>
      </c>
      <c r="J56" s="195">
        <v>0.45</v>
      </c>
      <c r="K56" s="193"/>
      <c r="L56" s="195">
        <v>0.6</v>
      </c>
      <c r="M56" s="193"/>
      <c r="N56" s="195">
        <v>0.76</v>
      </c>
      <c r="O56" s="193" t="str">
        <f t="shared" si="2"/>
        <v>Y</v>
      </c>
      <c r="P56" s="195">
        <v>0.51</v>
      </c>
      <c r="Q56" s="193" t="str">
        <f t="shared" si="3"/>
        <v>N</v>
      </c>
      <c r="R56" s="195">
        <v>0.51</v>
      </c>
      <c r="S56" s="193" t="str">
        <f t="shared" si="4"/>
        <v>N</v>
      </c>
      <c r="T56" s="195">
        <v>0.5</v>
      </c>
      <c r="U56" s="193" t="str">
        <f t="shared" si="5"/>
        <v>N</v>
      </c>
      <c r="V56" s="195">
        <v>0.63</v>
      </c>
      <c r="W56" s="193" t="str">
        <f t="shared" si="6"/>
        <v>Y</v>
      </c>
      <c r="X56" s="195">
        <v>0.63</v>
      </c>
      <c r="Y56" s="193" t="str">
        <f t="shared" si="7"/>
        <v>Y</v>
      </c>
    </row>
    <row r="57" spans="1:25" ht="15.75" customHeight="1" x14ac:dyDescent="0.25">
      <c r="A57" s="193">
        <v>51</v>
      </c>
      <c r="B57" s="194">
        <v>1755</v>
      </c>
      <c r="C57" s="196" t="s">
        <v>247</v>
      </c>
      <c r="D57" s="195">
        <v>0.51500000000000001</v>
      </c>
      <c r="E57" s="193"/>
      <c r="F57" s="195">
        <v>0.5</v>
      </c>
      <c r="G57" s="193" t="str">
        <f t="shared" si="0"/>
        <v>N</v>
      </c>
      <c r="H57" s="195">
        <v>0.52</v>
      </c>
      <c r="I57" s="193" t="str">
        <f t="shared" si="9"/>
        <v>N</v>
      </c>
      <c r="J57" s="195">
        <v>0.43</v>
      </c>
      <c r="K57" s="193"/>
      <c r="L57" s="195">
        <v>0.54</v>
      </c>
      <c r="M57" s="193"/>
      <c r="N57" s="195">
        <v>0.6</v>
      </c>
      <c r="O57" s="193" t="str">
        <f t="shared" si="2"/>
        <v>Y</v>
      </c>
      <c r="P57" s="195">
        <v>0.54</v>
      </c>
      <c r="Q57" s="193" t="str">
        <f t="shared" si="3"/>
        <v>N</v>
      </c>
      <c r="R57" s="195">
        <v>0.55000000000000004</v>
      </c>
      <c r="S57" s="193" t="str">
        <f t="shared" si="4"/>
        <v>Y</v>
      </c>
      <c r="T57" s="195">
        <v>0.5</v>
      </c>
      <c r="U57" s="193" t="str">
        <f t="shared" si="5"/>
        <v>N</v>
      </c>
      <c r="V57" s="195">
        <v>0.73</v>
      </c>
      <c r="W57" s="193" t="str">
        <f t="shared" si="6"/>
        <v>Y</v>
      </c>
      <c r="X57" s="195">
        <v>0.93</v>
      </c>
      <c r="Y57" s="193" t="str">
        <f t="shared" si="7"/>
        <v>Y</v>
      </c>
    </row>
    <row r="58" spans="1:25" ht="15.75" customHeight="1" x14ac:dyDescent="0.25">
      <c r="A58" s="193">
        <v>52</v>
      </c>
      <c r="B58" s="194">
        <v>1756</v>
      </c>
      <c r="C58" s="196" t="s">
        <v>248</v>
      </c>
      <c r="D58" s="195">
        <v>0.64500000000000002</v>
      </c>
      <c r="E58" s="193" t="str">
        <f t="shared" si="8"/>
        <v>Y</v>
      </c>
      <c r="F58" s="195">
        <v>0.51</v>
      </c>
      <c r="G58" s="193" t="str">
        <f t="shared" si="0"/>
        <v>N</v>
      </c>
      <c r="H58" s="195">
        <v>0.57999999999999996</v>
      </c>
      <c r="I58" s="193" t="str">
        <f t="shared" si="9"/>
        <v>Y</v>
      </c>
      <c r="J58" s="195">
        <v>0.48</v>
      </c>
      <c r="K58" s="193" t="str">
        <f t="shared" si="1"/>
        <v>N</v>
      </c>
      <c r="L58" s="195">
        <v>0.54</v>
      </c>
      <c r="M58" s="193" t="str">
        <f t="shared" si="10"/>
        <v>N</v>
      </c>
      <c r="N58" s="195">
        <v>0.57999999999999996</v>
      </c>
      <c r="O58" s="193" t="str">
        <f t="shared" si="2"/>
        <v>Y</v>
      </c>
      <c r="P58" s="195">
        <v>0.51</v>
      </c>
      <c r="Q58" s="193" t="str">
        <f t="shared" si="3"/>
        <v>N</v>
      </c>
      <c r="R58" s="195">
        <v>0.56999999999999995</v>
      </c>
      <c r="S58" s="193" t="str">
        <f t="shared" si="4"/>
        <v>Y</v>
      </c>
      <c r="T58" s="195">
        <v>0.57999999999999996</v>
      </c>
      <c r="U58" s="193" t="str">
        <f t="shared" si="5"/>
        <v>Y</v>
      </c>
      <c r="V58" s="195">
        <v>0.63</v>
      </c>
      <c r="W58" s="193" t="str">
        <f t="shared" si="6"/>
        <v>Y</v>
      </c>
      <c r="X58" s="195">
        <v>0.6</v>
      </c>
      <c r="Y58" s="193" t="str">
        <f t="shared" si="7"/>
        <v>Y</v>
      </c>
    </row>
    <row r="59" spans="1:25" ht="15.75" customHeight="1" x14ac:dyDescent="0.25">
      <c r="A59" s="193">
        <v>53</v>
      </c>
      <c r="B59" s="194">
        <v>1758</v>
      </c>
      <c r="C59" s="196" t="s">
        <v>249</v>
      </c>
      <c r="D59" s="195">
        <v>0.60499999999999998</v>
      </c>
      <c r="E59" s="193"/>
      <c r="F59" s="195">
        <v>0.54</v>
      </c>
      <c r="G59" s="193" t="str">
        <f t="shared" si="0"/>
        <v>N</v>
      </c>
      <c r="H59" s="195">
        <v>0.47</v>
      </c>
      <c r="I59" s="193" t="str">
        <f t="shared" si="9"/>
        <v>N</v>
      </c>
      <c r="J59" s="195">
        <v>0.51</v>
      </c>
      <c r="K59" s="193"/>
      <c r="L59" s="195">
        <v>0.54</v>
      </c>
      <c r="M59" s="193"/>
      <c r="N59" s="195">
        <v>0.62</v>
      </c>
      <c r="O59" s="193" t="str">
        <f t="shared" si="2"/>
        <v>Y</v>
      </c>
      <c r="P59" s="195">
        <v>0.5</v>
      </c>
      <c r="Q59" s="193" t="str">
        <f t="shared" si="3"/>
        <v>N</v>
      </c>
      <c r="R59" s="195">
        <v>0.51</v>
      </c>
      <c r="S59" s="193" t="str">
        <f t="shared" si="4"/>
        <v>N</v>
      </c>
      <c r="T59" s="195">
        <v>0.54</v>
      </c>
      <c r="U59" s="193" t="str">
        <f t="shared" si="5"/>
        <v>N</v>
      </c>
      <c r="V59" s="195">
        <v>0.65</v>
      </c>
      <c r="W59" s="193" t="str">
        <f t="shared" si="6"/>
        <v>Y</v>
      </c>
      <c r="X59" s="195">
        <v>0.75</v>
      </c>
      <c r="Y59" s="193" t="str">
        <f t="shared" si="7"/>
        <v>Y</v>
      </c>
    </row>
    <row r="60" spans="1:25" ht="15.75" customHeight="1" x14ac:dyDescent="0.25">
      <c r="A60" s="193">
        <v>54</v>
      </c>
      <c r="B60" s="194">
        <v>1759</v>
      </c>
      <c r="C60" s="196" t="s">
        <v>250</v>
      </c>
      <c r="D60" s="195">
        <v>0.66</v>
      </c>
      <c r="E60" s="193" t="str">
        <f t="shared" si="8"/>
        <v>Y</v>
      </c>
      <c r="F60" s="195">
        <v>0.59</v>
      </c>
      <c r="G60" s="193" t="str">
        <f t="shared" si="0"/>
        <v>Y</v>
      </c>
      <c r="H60" s="195">
        <v>0.69</v>
      </c>
      <c r="I60" s="193" t="str">
        <f t="shared" si="9"/>
        <v>Y</v>
      </c>
      <c r="J60" s="195">
        <v>0.54</v>
      </c>
      <c r="K60" s="193" t="str">
        <f t="shared" si="1"/>
        <v>N</v>
      </c>
      <c r="L60" s="195">
        <v>0.57999999999999996</v>
      </c>
      <c r="M60" s="193" t="str">
        <f t="shared" si="10"/>
        <v>Y</v>
      </c>
      <c r="N60" s="195">
        <v>0.66</v>
      </c>
      <c r="O60" s="193" t="str">
        <f t="shared" si="2"/>
        <v>Y</v>
      </c>
      <c r="P60" s="195">
        <v>0.68</v>
      </c>
      <c r="Q60" s="193" t="str">
        <f t="shared" si="3"/>
        <v>Y</v>
      </c>
      <c r="R60" s="195">
        <v>0.67</v>
      </c>
      <c r="S60" s="193" t="str">
        <f t="shared" si="4"/>
        <v>Y</v>
      </c>
      <c r="T60" s="195">
        <v>0.72</v>
      </c>
      <c r="U60" s="193" t="str">
        <f t="shared" si="5"/>
        <v>Y</v>
      </c>
      <c r="V60" s="195">
        <v>0.62</v>
      </c>
      <c r="W60" s="193" t="str">
        <f t="shared" si="6"/>
        <v>Y</v>
      </c>
      <c r="X60" s="195">
        <v>0.5</v>
      </c>
      <c r="Y60" s="193" t="str">
        <f t="shared" si="7"/>
        <v>N</v>
      </c>
    </row>
    <row r="61" spans="1:25" ht="15.75" customHeight="1" x14ac:dyDescent="0.25">
      <c r="A61" s="193">
        <v>55</v>
      </c>
      <c r="B61" s="194">
        <v>1760</v>
      </c>
      <c r="C61" s="196" t="s">
        <v>251</v>
      </c>
      <c r="D61" s="195">
        <v>0.51500000000000001</v>
      </c>
      <c r="E61" s="193"/>
      <c r="F61" s="195">
        <v>0.5</v>
      </c>
      <c r="G61" s="193" t="str">
        <f t="shared" si="0"/>
        <v>N</v>
      </c>
      <c r="H61" s="195">
        <v>0.41</v>
      </c>
      <c r="I61" s="193" t="str">
        <f t="shared" si="9"/>
        <v>N</v>
      </c>
      <c r="J61" s="195">
        <v>0.46</v>
      </c>
      <c r="K61" s="193"/>
      <c r="L61" s="195">
        <v>0.35</v>
      </c>
      <c r="M61" s="193"/>
      <c r="N61" s="195">
        <v>0.57999999999999996</v>
      </c>
      <c r="O61" s="193" t="str">
        <f t="shared" si="2"/>
        <v>Y</v>
      </c>
      <c r="P61" s="195">
        <v>0.25</v>
      </c>
      <c r="Q61" s="193" t="str">
        <f t="shared" si="3"/>
        <v>N</v>
      </c>
      <c r="R61" s="195">
        <v>0.53</v>
      </c>
      <c r="S61" s="193" t="str">
        <f t="shared" si="4"/>
        <v>N</v>
      </c>
      <c r="T61" s="195">
        <v>0.54</v>
      </c>
      <c r="U61" s="193" t="str">
        <f t="shared" si="5"/>
        <v>N</v>
      </c>
      <c r="V61" s="195">
        <v>0.52</v>
      </c>
      <c r="W61" s="193" t="str">
        <f t="shared" si="6"/>
        <v>N</v>
      </c>
      <c r="X61" s="195">
        <v>0.85</v>
      </c>
      <c r="Y61" s="193" t="str">
        <f t="shared" si="7"/>
        <v>Y</v>
      </c>
    </row>
    <row r="62" spans="1:25" ht="15.75" customHeight="1" x14ac:dyDescent="0.25">
      <c r="A62" s="193">
        <v>56</v>
      </c>
      <c r="B62" s="194">
        <v>1761</v>
      </c>
      <c r="C62" s="196" t="s">
        <v>252</v>
      </c>
      <c r="D62" s="195">
        <v>0.73499999999999999</v>
      </c>
      <c r="E62" s="193" t="str">
        <f t="shared" si="8"/>
        <v>Y</v>
      </c>
      <c r="F62" s="195">
        <v>0.6</v>
      </c>
      <c r="G62" s="193" t="str">
        <f t="shared" si="0"/>
        <v>Y</v>
      </c>
      <c r="H62" s="195">
        <v>0.69</v>
      </c>
      <c r="I62" s="193" t="str">
        <f t="shared" si="9"/>
        <v>Y</v>
      </c>
      <c r="J62" s="195">
        <v>0.48</v>
      </c>
      <c r="K62" s="193" t="str">
        <f t="shared" si="1"/>
        <v>N</v>
      </c>
      <c r="L62" s="195">
        <v>0.56999999999999995</v>
      </c>
      <c r="M62" s="193" t="str">
        <f t="shared" si="10"/>
        <v>Y</v>
      </c>
      <c r="N62" s="195">
        <v>0.62</v>
      </c>
      <c r="O62" s="193" t="str">
        <f t="shared" si="2"/>
        <v>Y</v>
      </c>
      <c r="P62" s="195">
        <v>0.66</v>
      </c>
      <c r="Q62" s="193" t="str">
        <f t="shared" si="3"/>
        <v>Y</v>
      </c>
      <c r="R62" s="195">
        <v>0.74</v>
      </c>
      <c r="S62" s="193" t="str">
        <f t="shared" si="4"/>
        <v>Y</v>
      </c>
      <c r="T62" s="195">
        <v>0.52</v>
      </c>
      <c r="U62" s="193" t="str">
        <f t="shared" si="5"/>
        <v>N</v>
      </c>
      <c r="V62" s="195">
        <v>0.56999999999999995</v>
      </c>
      <c r="W62" s="193" t="str">
        <f t="shared" si="6"/>
        <v>Y</v>
      </c>
      <c r="X62" s="195">
        <v>0.6</v>
      </c>
      <c r="Y62" s="193" t="str">
        <f t="shared" si="7"/>
        <v>Y</v>
      </c>
    </row>
    <row r="63" spans="1:25" ht="15.75" customHeight="1" x14ac:dyDescent="0.25">
      <c r="A63" s="193">
        <v>57</v>
      </c>
      <c r="B63" s="194">
        <v>1762</v>
      </c>
      <c r="C63" s="196" t="s">
        <v>253</v>
      </c>
      <c r="D63" s="195">
        <v>0.56999999999999995</v>
      </c>
      <c r="E63" s="193" t="str">
        <f t="shared" si="8"/>
        <v>Y</v>
      </c>
      <c r="F63" s="195">
        <v>0.52</v>
      </c>
      <c r="G63" s="193" t="str">
        <f t="shared" si="0"/>
        <v>N</v>
      </c>
      <c r="H63" s="195">
        <v>0.54</v>
      </c>
      <c r="I63" s="193" t="str">
        <f t="shared" si="9"/>
        <v>N</v>
      </c>
      <c r="J63" s="195">
        <v>0.55000000000000004</v>
      </c>
      <c r="K63" s="193" t="str">
        <f t="shared" si="1"/>
        <v>Y</v>
      </c>
      <c r="L63" s="195">
        <v>0.59</v>
      </c>
      <c r="M63" s="193" t="str">
        <f t="shared" si="10"/>
        <v>Y</v>
      </c>
      <c r="N63" s="195">
        <v>0.62</v>
      </c>
      <c r="O63" s="193" t="str">
        <f t="shared" si="2"/>
        <v>Y</v>
      </c>
      <c r="P63" s="195">
        <v>0.57999999999999996</v>
      </c>
      <c r="Q63" s="193" t="str">
        <f t="shared" si="3"/>
        <v>Y</v>
      </c>
      <c r="R63" s="195">
        <v>0.57999999999999996</v>
      </c>
      <c r="S63" s="193" t="str">
        <f t="shared" si="4"/>
        <v>Y</v>
      </c>
      <c r="T63" s="195">
        <v>0.54</v>
      </c>
      <c r="U63" s="193" t="str">
        <f t="shared" si="5"/>
        <v>N</v>
      </c>
      <c r="V63" s="195">
        <v>0.56999999999999995</v>
      </c>
      <c r="W63" s="193" t="str">
        <f t="shared" si="6"/>
        <v>Y</v>
      </c>
      <c r="X63" s="195">
        <v>0.65</v>
      </c>
      <c r="Y63" s="193" t="str">
        <f t="shared" si="7"/>
        <v>Y</v>
      </c>
    </row>
    <row r="64" spans="1:25" ht="15.75" customHeight="1" x14ac:dyDescent="0.25">
      <c r="A64" s="193">
        <v>58</v>
      </c>
      <c r="B64" s="194">
        <v>1763</v>
      </c>
      <c r="C64" s="196" t="s">
        <v>254</v>
      </c>
      <c r="D64" s="195">
        <v>0.14499999999999999</v>
      </c>
      <c r="E64" s="193" t="str">
        <f t="shared" si="8"/>
        <v>N</v>
      </c>
      <c r="F64" s="195">
        <v>0.5</v>
      </c>
      <c r="G64" s="193" t="str">
        <f t="shared" si="0"/>
        <v>N</v>
      </c>
      <c r="H64" s="195">
        <v>0.48</v>
      </c>
      <c r="I64" s="193" t="str">
        <f t="shared" si="9"/>
        <v>N</v>
      </c>
      <c r="J64" s="195">
        <v>0.45</v>
      </c>
      <c r="K64" s="193" t="str">
        <f t="shared" si="1"/>
        <v>N</v>
      </c>
      <c r="L64" s="195">
        <v>0.48</v>
      </c>
      <c r="M64" s="193" t="str">
        <f t="shared" si="10"/>
        <v>N</v>
      </c>
      <c r="N64" s="195">
        <v>0.5</v>
      </c>
      <c r="O64" s="193" t="str">
        <f t="shared" si="2"/>
        <v>N</v>
      </c>
      <c r="P64" s="195">
        <v>0.56999999999999995</v>
      </c>
      <c r="Q64" s="193" t="str">
        <f t="shared" si="3"/>
        <v>Y</v>
      </c>
      <c r="R64" s="195">
        <v>0.44</v>
      </c>
      <c r="S64" s="193" t="str">
        <f t="shared" si="4"/>
        <v>N</v>
      </c>
      <c r="T64" s="195">
        <v>0.54</v>
      </c>
      <c r="U64" s="193" t="str">
        <f t="shared" si="5"/>
        <v>N</v>
      </c>
      <c r="V64" s="195">
        <v>0.65</v>
      </c>
      <c r="W64" s="193" t="str">
        <f t="shared" si="6"/>
        <v>Y</v>
      </c>
      <c r="X64" s="195">
        <v>0.5</v>
      </c>
      <c r="Y64" s="193" t="str">
        <f t="shared" si="7"/>
        <v>N</v>
      </c>
    </row>
    <row r="65" spans="1:25" ht="15.75" customHeight="1" x14ac:dyDescent="0.25">
      <c r="A65" s="193">
        <v>59</v>
      </c>
      <c r="B65" s="194">
        <v>1764</v>
      </c>
      <c r="C65" s="196" t="s">
        <v>255</v>
      </c>
      <c r="D65" s="195">
        <v>0.61</v>
      </c>
      <c r="E65" s="193" t="str">
        <f t="shared" si="8"/>
        <v>Y</v>
      </c>
      <c r="F65" s="195">
        <v>0.5</v>
      </c>
      <c r="G65" s="193" t="str">
        <f t="shared" si="0"/>
        <v>N</v>
      </c>
      <c r="H65" s="195">
        <v>0.34</v>
      </c>
      <c r="I65" s="193" t="str">
        <f t="shared" si="9"/>
        <v>N</v>
      </c>
      <c r="J65" s="195">
        <v>0.49</v>
      </c>
      <c r="K65" s="193" t="str">
        <f t="shared" si="1"/>
        <v>N</v>
      </c>
      <c r="L65" s="195">
        <v>0.72</v>
      </c>
      <c r="M65" s="193" t="str">
        <f t="shared" si="10"/>
        <v>Y</v>
      </c>
      <c r="N65" s="195">
        <v>0.64</v>
      </c>
      <c r="O65" s="193" t="str">
        <f t="shared" si="2"/>
        <v>Y</v>
      </c>
      <c r="P65" s="195">
        <v>0.3</v>
      </c>
      <c r="Q65" s="193" t="str">
        <f t="shared" si="3"/>
        <v>N</v>
      </c>
      <c r="R65" s="195">
        <v>0.54</v>
      </c>
      <c r="S65" s="193" t="str">
        <f t="shared" si="4"/>
        <v>N</v>
      </c>
      <c r="T65" s="195">
        <v>0.57999999999999996</v>
      </c>
      <c r="U65" s="193" t="str">
        <f t="shared" si="5"/>
        <v>Y</v>
      </c>
      <c r="V65" s="195">
        <v>0.71</v>
      </c>
      <c r="W65" s="193" t="str">
        <f t="shared" si="6"/>
        <v>Y</v>
      </c>
      <c r="X65" s="195">
        <v>0.8</v>
      </c>
      <c r="Y65" s="193" t="str">
        <f t="shared" si="7"/>
        <v>Y</v>
      </c>
    </row>
    <row r="66" spans="1:25" ht="15.75" customHeight="1" x14ac:dyDescent="0.25">
      <c r="A66" s="193">
        <v>60</v>
      </c>
      <c r="B66" s="194">
        <v>1765</v>
      </c>
      <c r="C66" s="196" t="s">
        <v>256</v>
      </c>
      <c r="D66" s="195">
        <v>0.1</v>
      </c>
      <c r="E66" s="193" t="str">
        <f t="shared" si="8"/>
        <v>N</v>
      </c>
      <c r="F66" s="195">
        <v>0.5</v>
      </c>
      <c r="G66" s="193" t="str">
        <f t="shared" si="0"/>
        <v>N</v>
      </c>
      <c r="H66" s="195">
        <v>0.5</v>
      </c>
      <c r="I66" s="193" t="str">
        <f t="shared" si="9"/>
        <v>N</v>
      </c>
      <c r="J66" s="195">
        <v>0.48</v>
      </c>
      <c r="K66" s="193" t="str">
        <f t="shared" si="1"/>
        <v>N</v>
      </c>
      <c r="L66" s="195">
        <v>0.54</v>
      </c>
      <c r="M66" s="193" t="str">
        <f t="shared" si="10"/>
        <v>N</v>
      </c>
      <c r="N66" s="195">
        <v>0.5</v>
      </c>
      <c r="O66" s="193" t="str">
        <f t="shared" si="2"/>
        <v>N</v>
      </c>
      <c r="P66" s="195">
        <v>0.52</v>
      </c>
      <c r="Q66" s="193" t="str">
        <f t="shared" si="3"/>
        <v>N</v>
      </c>
      <c r="R66" s="195">
        <v>0.45</v>
      </c>
      <c r="S66" s="193" t="str">
        <f t="shared" si="4"/>
        <v>N</v>
      </c>
      <c r="T66" s="195">
        <v>0.56000000000000005</v>
      </c>
      <c r="U66" s="193" t="str">
        <f t="shared" si="5"/>
        <v>Y</v>
      </c>
      <c r="V66" s="195">
        <v>0.6</v>
      </c>
      <c r="W66" s="193" t="str">
        <f t="shared" si="6"/>
        <v>Y</v>
      </c>
      <c r="X66" s="195">
        <v>0.5</v>
      </c>
      <c r="Y66" s="193" t="str">
        <f t="shared" si="7"/>
        <v>N</v>
      </c>
    </row>
    <row r="67" spans="1:25" ht="15.75" customHeight="1" x14ac:dyDescent="0.25">
      <c r="A67" s="193">
        <v>61</v>
      </c>
      <c r="B67" s="194">
        <v>1766</v>
      </c>
      <c r="C67" s="196" t="s">
        <v>257</v>
      </c>
      <c r="D67" s="195">
        <v>0.57999999999999996</v>
      </c>
      <c r="E67" s="193" t="str">
        <f t="shared" si="8"/>
        <v>Y</v>
      </c>
      <c r="F67" s="195">
        <v>0.54</v>
      </c>
      <c r="G67" s="193" t="str">
        <f t="shared" si="0"/>
        <v>N</v>
      </c>
      <c r="H67" s="195">
        <v>0.51</v>
      </c>
      <c r="I67" s="193" t="str">
        <f t="shared" si="9"/>
        <v>N</v>
      </c>
      <c r="J67" s="195">
        <v>0.54</v>
      </c>
      <c r="K67" s="193" t="str">
        <f t="shared" si="1"/>
        <v>N</v>
      </c>
      <c r="L67" s="195">
        <v>0.52</v>
      </c>
      <c r="M67" s="193" t="str">
        <f t="shared" si="10"/>
        <v>N</v>
      </c>
      <c r="N67" s="195">
        <v>0.57999999999999996</v>
      </c>
      <c r="O67" s="193" t="str">
        <f t="shared" si="2"/>
        <v>Y</v>
      </c>
      <c r="P67" s="195">
        <v>0.56000000000000005</v>
      </c>
      <c r="Q67" s="193" t="str">
        <f t="shared" si="3"/>
        <v>Y</v>
      </c>
      <c r="R67" s="195">
        <v>0.71</v>
      </c>
      <c r="S67" s="193" t="str">
        <f t="shared" si="4"/>
        <v>Y</v>
      </c>
      <c r="T67" s="195">
        <v>0.5</v>
      </c>
      <c r="U67" s="193" t="str">
        <f t="shared" si="5"/>
        <v>N</v>
      </c>
      <c r="V67" s="195">
        <v>0.52</v>
      </c>
      <c r="W67" s="193" t="str">
        <f t="shared" si="6"/>
        <v>N</v>
      </c>
      <c r="X67" s="195">
        <v>0.88</v>
      </c>
      <c r="Y67" s="193" t="str">
        <f t="shared" si="7"/>
        <v>Y</v>
      </c>
    </row>
    <row r="68" spans="1:25" ht="15.75" customHeight="1" x14ac:dyDescent="0.25">
      <c r="A68" s="193">
        <v>62</v>
      </c>
      <c r="B68" s="194">
        <v>1767</v>
      </c>
      <c r="C68" s="196" t="s">
        <v>258</v>
      </c>
      <c r="D68" s="195">
        <v>0.56999999999999995</v>
      </c>
      <c r="E68" s="193" t="str">
        <f t="shared" si="8"/>
        <v>Y</v>
      </c>
      <c r="F68" s="195">
        <v>0.54</v>
      </c>
      <c r="G68" s="193" t="str">
        <f t="shared" si="0"/>
        <v>N</v>
      </c>
      <c r="H68" s="195">
        <v>0.45</v>
      </c>
      <c r="I68" s="193" t="str">
        <f t="shared" si="9"/>
        <v>N</v>
      </c>
      <c r="J68" s="195">
        <v>0.37</v>
      </c>
      <c r="K68" s="193"/>
      <c r="L68" s="195">
        <v>0.44</v>
      </c>
      <c r="M68" s="193"/>
      <c r="N68" s="195">
        <v>0.56000000000000005</v>
      </c>
      <c r="O68" s="193" t="str">
        <f t="shared" si="2"/>
        <v>Y</v>
      </c>
      <c r="P68" s="195">
        <v>0.52</v>
      </c>
      <c r="Q68" s="193" t="str">
        <f t="shared" si="3"/>
        <v>N</v>
      </c>
      <c r="R68" s="195">
        <v>0.47</v>
      </c>
      <c r="S68" s="193" t="str">
        <f t="shared" si="4"/>
        <v>N</v>
      </c>
      <c r="T68" s="195">
        <v>0.52</v>
      </c>
      <c r="U68" s="193" t="str">
        <f t="shared" si="5"/>
        <v>N</v>
      </c>
      <c r="V68" s="195">
        <v>0.54</v>
      </c>
      <c r="W68" s="193" t="str">
        <f t="shared" si="6"/>
        <v>N</v>
      </c>
      <c r="X68" s="195">
        <v>0.85</v>
      </c>
      <c r="Y68" s="193" t="str">
        <f t="shared" si="7"/>
        <v>Y</v>
      </c>
    </row>
    <row r="69" spans="1:25" ht="15.75" customHeight="1" x14ac:dyDescent="0.25">
      <c r="A69" s="193">
        <v>63</v>
      </c>
      <c r="B69" s="194">
        <v>1768</v>
      </c>
      <c r="C69" s="196" t="s">
        <v>259</v>
      </c>
      <c r="D69" s="195">
        <v>0.6</v>
      </c>
      <c r="E69" s="193" t="str">
        <f t="shared" si="8"/>
        <v>Y</v>
      </c>
      <c r="F69" s="195">
        <v>0.5</v>
      </c>
      <c r="G69" s="193" t="str">
        <f t="shared" si="0"/>
        <v>N</v>
      </c>
      <c r="H69" s="195">
        <v>0.67</v>
      </c>
      <c r="I69" s="193" t="str">
        <f t="shared" si="9"/>
        <v>Y</v>
      </c>
      <c r="J69" s="195">
        <v>0.49</v>
      </c>
      <c r="K69" s="193" t="str">
        <f t="shared" si="1"/>
        <v>N</v>
      </c>
      <c r="L69" s="195">
        <v>0.74</v>
      </c>
      <c r="M69" s="193" t="str">
        <f t="shared" si="10"/>
        <v>Y</v>
      </c>
      <c r="N69" s="195">
        <v>0.64</v>
      </c>
      <c r="O69" s="193" t="str">
        <f t="shared" si="2"/>
        <v>Y</v>
      </c>
      <c r="P69" s="195">
        <v>0.65</v>
      </c>
      <c r="Q69" s="193" t="str">
        <f t="shared" si="3"/>
        <v>Y</v>
      </c>
      <c r="R69" s="195">
        <v>0.55000000000000004</v>
      </c>
      <c r="S69" s="193" t="str">
        <f t="shared" si="4"/>
        <v>Y</v>
      </c>
      <c r="T69" s="195">
        <v>0.5</v>
      </c>
      <c r="U69" s="193" t="str">
        <f t="shared" si="5"/>
        <v>N</v>
      </c>
      <c r="V69" s="195">
        <v>0.53</v>
      </c>
      <c r="W69" s="193" t="str">
        <f t="shared" si="6"/>
        <v>N</v>
      </c>
      <c r="X69" s="195">
        <v>0.5</v>
      </c>
      <c r="Y69" s="193" t="str">
        <f t="shared" si="7"/>
        <v>N</v>
      </c>
    </row>
    <row r="70" spans="1:25" ht="15.75" customHeight="1" x14ac:dyDescent="0.25">
      <c r="A70" s="193">
        <v>64</v>
      </c>
      <c r="B70" s="194">
        <v>1769</v>
      </c>
      <c r="C70" s="196" t="s">
        <v>260</v>
      </c>
      <c r="D70" s="195">
        <v>0.58499999999999996</v>
      </c>
      <c r="E70" s="193" t="str">
        <f t="shared" si="8"/>
        <v>Y</v>
      </c>
      <c r="F70" s="195">
        <v>0.5</v>
      </c>
      <c r="G70" s="193" t="str">
        <f t="shared" si="0"/>
        <v>N</v>
      </c>
      <c r="H70" s="195">
        <v>0.62</v>
      </c>
      <c r="I70" s="193" t="str">
        <f t="shared" si="9"/>
        <v>Y</v>
      </c>
      <c r="J70" s="195">
        <v>0.52</v>
      </c>
      <c r="K70" s="193" t="str">
        <f t="shared" si="1"/>
        <v>N</v>
      </c>
      <c r="L70" s="195">
        <v>0.72</v>
      </c>
      <c r="M70" s="193" t="str">
        <f t="shared" si="10"/>
        <v>Y</v>
      </c>
      <c r="N70" s="195">
        <v>0.57999999999999996</v>
      </c>
      <c r="O70" s="193" t="str">
        <f t="shared" si="2"/>
        <v>Y</v>
      </c>
      <c r="P70" s="195">
        <v>0.6</v>
      </c>
      <c r="Q70" s="193" t="str">
        <f t="shared" si="3"/>
        <v>Y</v>
      </c>
      <c r="R70" s="195">
        <v>0.56000000000000005</v>
      </c>
      <c r="S70" s="193" t="str">
        <f t="shared" si="4"/>
        <v>Y</v>
      </c>
      <c r="T70" s="195">
        <v>0.57999999999999996</v>
      </c>
      <c r="U70" s="193" t="str">
        <f t="shared" si="5"/>
        <v>Y</v>
      </c>
      <c r="V70" s="195">
        <v>0.63</v>
      </c>
      <c r="W70" s="193" t="str">
        <f t="shared" si="6"/>
        <v>Y</v>
      </c>
      <c r="X70" s="195">
        <v>0.5</v>
      </c>
      <c r="Y70" s="193" t="str">
        <f t="shared" si="7"/>
        <v>N</v>
      </c>
    </row>
    <row r="71" spans="1:25" ht="15.75" customHeight="1" x14ac:dyDescent="0.25">
      <c r="A71" s="193">
        <v>65</v>
      </c>
      <c r="B71" s="194">
        <v>1770</v>
      </c>
      <c r="C71" s="196" t="s">
        <v>261</v>
      </c>
      <c r="D71" s="195">
        <v>0.56999999999999995</v>
      </c>
      <c r="E71" s="193" t="str">
        <f t="shared" si="8"/>
        <v>Y</v>
      </c>
      <c r="F71" s="195">
        <v>0.52</v>
      </c>
      <c r="G71" s="193" t="str">
        <f t="shared" si="0"/>
        <v>N</v>
      </c>
      <c r="H71" s="195">
        <v>0.62</v>
      </c>
      <c r="I71" s="193" t="str">
        <f t="shared" si="9"/>
        <v>Y</v>
      </c>
      <c r="J71" s="195">
        <v>0.45</v>
      </c>
      <c r="K71" s="193" t="str">
        <f t="shared" si="1"/>
        <v>N</v>
      </c>
      <c r="L71" s="195">
        <v>0.62</v>
      </c>
      <c r="M71" s="193" t="str">
        <f t="shared" si="10"/>
        <v>Y</v>
      </c>
      <c r="N71" s="195">
        <v>0.6</v>
      </c>
      <c r="O71" s="193" t="str">
        <f t="shared" si="2"/>
        <v>Y</v>
      </c>
      <c r="P71" s="195">
        <v>0.55000000000000004</v>
      </c>
      <c r="Q71" s="193" t="str">
        <f t="shared" si="3"/>
        <v>Y</v>
      </c>
      <c r="R71" s="195">
        <v>0.56999999999999995</v>
      </c>
      <c r="S71" s="193" t="str">
        <f t="shared" si="4"/>
        <v>Y</v>
      </c>
      <c r="T71" s="195">
        <v>0.56000000000000005</v>
      </c>
      <c r="U71" s="193" t="str">
        <f t="shared" si="5"/>
        <v>Y</v>
      </c>
      <c r="V71" s="195">
        <v>0.55000000000000004</v>
      </c>
      <c r="W71" s="193" t="str">
        <f t="shared" si="6"/>
        <v>Y</v>
      </c>
      <c r="X71" s="195">
        <v>0.5</v>
      </c>
      <c r="Y71" s="193" t="str">
        <f t="shared" si="7"/>
        <v>N</v>
      </c>
    </row>
    <row r="72" spans="1:25" ht="15.75" customHeight="1" x14ac:dyDescent="0.25">
      <c r="A72" s="193">
        <v>66</v>
      </c>
      <c r="B72" s="194">
        <v>1771</v>
      </c>
      <c r="C72" s="196" t="s">
        <v>262</v>
      </c>
      <c r="D72" s="195">
        <v>0.72499999999999998</v>
      </c>
      <c r="E72" s="193" t="str">
        <f t="shared" si="8"/>
        <v>Y</v>
      </c>
      <c r="F72" s="195">
        <v>0.6</v>
      </c>
      <c r="G72" s="193" t="str">
        <f t="shared" si="0"/>
        <v>Y</v>
      </c>
      <c r="H72" s="195">
        <v>0.62</v>
      </c>
      <c r="I72" s="193" t="str">
        <f t="shared" si="9"/>
        <v>Y</v>
      </c>
      <c r="J72" s="195">
        <v>0.45</v>
      </c>
      <c r="K72" s="193" t="str">
        <f t="shared" si="1"/>
        <v>N</v>
      </c>
      <c r="L72" s="195">
        <v>0.55000000000000004</v>
      </c>
      <c r="M72" s="193" t="str">
        <f t="shared" si="10"/>
        <v>Y</v>
      </c>
      <c r="N72" s="195">
        <v>0.57999999999999996</v>
      </c>
      <c r="O72" s="193" t="str">
        <f t="shared" si="2"/>
        <v>Y</v>
      </c>
      <c r="P72" s="195">
        <v>0.51</v>
      </c>
      <c r="Q72" s="193" t="str">
        <f t="shared" si="3"/>
        <v>N</v>
      </c>
      <c r="R72" s="195">
        <v>0.51</v>
      </c>
      <c r="S72" s="193" t="str">
        <f t="shared" si="4"/>
        <v>N</v>
      </c>
      <c r="T72" s="195">
        <v>0.6</v>
      </c>
      <c r="U72" s="193" t="str">
        <f t="shared" si="5"/>
        <v>Y</v>
      </c>
      <c r="V72" s="195">
        <v>0.68</v>
      </c>
      <c r="W72" s="193" t="str">
        <f t="shared" si="6"/>
        <v>Y</v>
      </c>
      <c r="X72" s="195">
        <v>0.5</v>
      </c>
      <c r="Y72" s="193" t="str">
        <f t="shared" si="7"/>
        <v>N</v>
      </c>
    </row>
    <row r="73" spans="1:25" ht="15.75" customHeight="1" x14ac:dyDescent="0.25">
      <c r="A73" s="193">
        <v>67</v>
      </c>
      <c r="B73" s="194">
        <v>1772</v>
      </c>
      <c r="C73" s="196" t="s">
        <v>263</v>
      </c>
      <c r="D73" s="195">
        <v>0.72499999999999998</v>
      </c>
      <c r="E73" s="193" t="str">
        <f t="shared" si="8"/>
        <v>Y</v>
      </c>
      <c r="F73" s="195">
        <v>0.64</v>
      </c>
      <c r="G73" s="193" t="str">
        <f t="shared" si="0"/>
        <v>Y</v>
      </c>
      <c r="H73" s="195">
        <v>0.72</v>
      </c>
      <c r="I73" s="193" t="str">
        <f t="shared" si="9"/>
        <v>Y</v>
      </c>
      <c r="J73" s="195">
        <v>0.59</v>
      </c>
      <c r="K73" s="193" t="str">
        <f t="shared" si="1"/>
        <v>Y</v>
      </c>
      <c r="L73" s="195">
        <v>0.72</v>
      </c>
      <c r="M73" s="193" t="str">
        <f t="shared" si="10"/>
        <v>Y</v>
      </c>
      <c r="N73" s="195">
        <v>0.8</v>
      </c>
      <c r="O73" s="193" t="str">
        <f t="shared" si="2"/>
        <v>Y</v>
      </c>
      <c r="P73" s="195">
        <v>0.68</v>
      </c>
      <c r="Q73" s="193" t="str">
        <f t="shared" si="3"/>
        <v>Y</v>
      </c>
      <c r="R73" s="195">
        <v>0.67</v>
      </c>
      <c r="S73" s="193" t="str">
        <f t="shared" si="4"/>
        <v>Y</v>
      </c>
      <c r="T73" s="195">
        <v>0.6</v>
      </c>
      <c r="U73" s="193" t="str">
        <f t="shared" si="5"/>
        <v>Y</v>
      </c>
      <c r="V73" s="195">
        <v>0.7</v>
      </c>
      <c r="W73" s="193" t="str">
        <f t="shared" si="6"/>
        <v>Y</v>
      </c>
      <c r="X73" s="195">
        <v>0.8</v>
      </c>
      <c r="Y73" s="193" t="str">
        <f t="shared" si="7"/>
        <v>Y</v>
      </c>
    </row>
    <row r="74" spans="1:25" ht="15.75" customHeight="1" x14ac:dyDescent="0.25">
      <c r="A74" s="193">
        <v>68</v>
      </c>
      <c r="B74" s="194">
        <v>1773</v>
      </c>
      <c r="C74" s="196" t="s">
        <v>264</v>
      </c>
      <c r="D74" s="195">
        <v>0.51500000000000001</v>
      </c>
      <c r="E74" s="193" t="str">
        <f t="shared" si="8"/>
        <v>N</v>
      </c>
      <c r="F74" s="195">
        <v>0.5</v>
      </c>
      <c r="G74" s="193" t="str">
        <f t="shared" si="0"/>
        <v>N</v>
      </c>
      <c r="H74" s="195">
        <v>0.67</v>
      </c>
      <c r="I74" s="193" t="str">
        <f t="shared" si="9"/>
        <v>Y</v>
      </c>
      <c r="J74" s="195">
        <v>0.49</v>
      </c>
      <c r="K74" s="193" t="str">
        <f t="shared" si="1"/>
        <v>N</v>
      </c>
      <c r="L74" s="195">
        <v>0.59</v>
      </c>
      <c r="M74" s="193" t="str">
        <f t="shared" si="10"/>
        <v>Y</v>
      </c>
      <c r="N74" s="195">
        <v>0.8</v>
      </c>
      <c r="O74" s="193" t="str">
        <f t="shared" si="2"/>
        <v>Y</v>
      </c>
      <c r="P74" s="195">
        <v>0.59</v>
      </c>
      <c r="Q74" s="193" t="str">
        <f t="shared" si="3"/>
        <v>Y</v>
      </c>
      <c r="R74" s="195">
        <v>0.59</v>
      </c>
      <c r="S74" s="193" t="str">
        <f t="shared" si="4"/>
        <v>Y</v>
      </c>
      <c r="T74" s="195">
        <v>0.56000000000000005</v>
      </c>
      <c r="U74" s="193" t="str">
        <f t="shared" si="5"/>
        <v>Y</v>
      </c>
      <c r="V74" s="195">
        <v>0.7</v>
      </c>
      <c r="W74" s="193" t="str">
        <f t="shared" si="6"/>
        <v>Y</v>
      </c>
      <c r="X74" s="195">
        <v>0.98</v>
      </c>
      <c r="Y74" s="193" t="str">
        <f t="shared" si="7"/>
        <v>Y</v>
      </c>
    </row>
    <row r="75" spans="1:25" ht="15.75" customHeight="1" x14ac:dyDescent="0.25">
      <c r="A75" s="193">
        <v>69</v>
      </c>
      <c r="B75" s="194">
        <v>1774</v>
      </c>
      <c r="C75" s="196" t="s">
        <v>265</v>
      </c>
      <c r="D75" s="195">
        <v>0.53500000000000003</v>
      </c>
      <c r="E75" s="193" t="str">
        <f t="shared" si="8"/>
        <v>N</v>
      </c>
      <c r="F75" s="195">
        <v>0.52</v>
      </c>
      <c r="G75" s="193" t="str">
        <f t="shared" si="0"/>
        <v>N</v>
      </c>
      <c r="H75" s="195">
        <v>0.67</v>
      </c>
      <c r="I75" s="193" t="str">
        <f t="shared" si="9"/>
        <v>Y</v>
      </c>
      <c r="J75" s="195">
        <v>0.54</v>
      </c>
      <c r="K75" s="193" t="str">
        <f t="shared" si="1"/>
        <v>N</v>
      </c>
      <c r="L75" s="195">
        <v>0.51</v>
      </c>
      <c r="M75" s="193" t="str">
        <f t="shared" si="10"/>
        <v>N</v>
      </c>
      <c r="N75" s="195">
        <v>0.68</v>
      </c>
      <c r="O75" s="193" t="str">
        <f t="shared" si="2"/>
        <v>Y</v>
      </c>
      <c r="P75" s="195">
        <v>0.51</v>
      </c>
      <c r="Q75" s="193" t="str">
        <f t="shared" si="3"/>
        <v>N</v>
      </c>
      <c r="R75" s="195">
        <v>0.62</v>
      </c>
      <c r="S75" s="193" t="str">
        <f t="shared" si="4"/>
        <v>Y</v>
      </c>
      <c r="T75" s="195">
        <v>0.57999999999999996</v>
      </c>
      <c r="U75" s="193" t="str">
        <f t="shared" si="5"/>
        <v>Y</v>
      </c>
      <c r="V75" s="195">
        <v>0.65</v>
      </c>
      <c r="W75" s="193" t="str">
        <f t="shared" si="6"/>
        <v>Y</v>
      </c>
      <c r="X75" s="195">
        <v>0.8</v>
      </c>
      <c r="Y75" s="193" t="str">
        <f t="shared" si="7"/>
        <v>Y</v>
      </c>
    </row>
    <row r="76" spans="1:25" ht="15.75" customHeight="1" x14ac:dyDescent="0.25">
      <c r="A76" s="193">
        <v>70</v>
      </c>
      <c r="B76" s="194">
        <v>1775</v>
      </c>
      <c r="C76" s="196" t="s">
        <v>266</v>
      </c>
      <c r="D76" s="195">
        <v>0.65</v>
      </c>
      <c r="E76" s="193" t="str">
        <f t="shared" si="8"/>
        <v>Y</v>
      </c>
      <c r="F76" s="195">
        <v>0.51</v>
      </c>
      <c r="G76" s="193" t="str">
        <f t="shared" si="0"/>
        <v>N</v>
      </c>
      <c r="H76" s="195">
        <v>0.7</v>
      </c>
      <c r="I76" s="193" t="str">
        <f t="shared" si="9"/>
        <v>Y</v>
      </c>
      <c r="J76" s="195">
        <v>0.45</v>
      </c>
      <c r="K76" s="193" t="str">
        <f t="shared" si="1"/>
        <v>N</v>
      </c>
      <c r="L76" s="195">
        <v>0.57999999999999996</v>
      </c>
      <c r="M76" s="193" t="str">
        <f t="shared" si="10"/>
        <v>Y</v>
      </c>
      <c r="N76" s="195">
        <v>0.5</v>
      </c>
      <c r="O76" s="193" t="str">
        <f t="shared" si="2"/>
        <v>N</v>
      </c>
      <c r="P76" s="195">
        <v>0.69</v>
      </c>
      <c r="Q76" s="193" t="str">
        <f t="shared" si="3"/>
        <v>Y</v>
      </c>
      <c r="R76" s="195">
        <v>0.62</v>
      </c>
      <c r="S76" s="193" t="str">
        <f t="shared" si="4"/>
        <v>Y</v>
      </c>
      <c r="T76" s="195">
        <v>0.56000000000000005</v>
      </c>
      <c r="U76" s="193" t="str">
        <f t="shared" si="5"/>
        <v>Y</v>
      </c>
      <c r="V76" s="195">
        <v>0.63</v>
      </c>
      <c r="W76" s="193" t="str">
        <f t="shared" si="6"/>
        <v>Y</v>
      </c>
      <c r="X76" s="195">
        <v>0.8</v>
      </c>
      <c r="Y76" s="193" t="str">
        <f t="shared" si="7"/>
        <v>Y</v>
      </c>
    </row>
    <row r="77" spans="1:25" ht="15.75" customHeight="1" x14ac:dyDescent="0.25">
      <c r="A77" s="193">
        <v>71</v>
      </c>
      <c r="B77" s="194">
        <v>1776</v>
      </c>
      <c r="C77" s="196" t="s">
        <v>267</v>
      </c>
      <c r="D77" s="195">
        <v>0.55500000000000005</v>
      </c>
      <c r="E77" s="193" t="str">
        <f t="shared" si="8"/>
        <v>Y</v>
      </c>
      <c r="F77" s="195">
        <v>0.54</v>
      </c>
      <c r="G77" s="193" t="str">
        <f t="shared" si="0"/>
        <v>N</v>
      </c>
      <c r="H77" s="195">
        <v>0.51</v>
      </c>
      <c r="I77" s="193" t="str">
        <f t="shared" si="9"/>
        <v>N</v>
      </c>
      <c r="J77" s="195">
        <v>0.51</v>
      </c>
      <c r="K77" s="193" t="str">
        <f t="shared" si="1"/>
        <v>N</v>
      </c>
      <c r="L77" s="195">
        <v>0.67</v>
      </c>
      <c r="M77" s="193" t="str">
        <f t="shared" si="10"/>
        <v>Y</v>
      </c>
      <c r="N77" s="195">
        <v>0.52</v>
      </c>
      <c r="O77" s="193" t="str">
        <f t="shared" si="2"/>
        <v>N</v>
      </c>
      <c r="P77" s="195">
        <v>0.53</v>
      </c>
      <c r="Q77" s="193" t="str">
        <f t="shared" si="3"/>
        <v>N</v>
      </c>
      <c r="R77" s="195">
        <v>0.46</v>
      </c>
      <c r="S77" s="193" t="str">
        <f t="shared" si="4"/>
        <v>N</v>
      </c>
      <c r="T77" s="195">
        <v>0.57999999999999996</v>
      </c>
      <c r="U77" s="193" t="str">
        <f t="shared" si="5"/>
        <v>Y</v>
      </c>
      <c r="V77" s="195">
        <v>0.65</v>
      </c>
      <c r="W77" s="193" t="str">
        <f t="shared" si="6"/>
        <v>Y</v>
      </c>
      <c r="X77" s="195">
        <v>0.7</v>
      </c>
      <c r="Y77" s="193" t="str">
        <f t="shared" si="7"/>
        <v>Y</v>
      </c>
    </row>
    <row r="78" spans="1:25" ht="15.75" customHeight="1" x14ac:dyDescent="0.25">
      <c r="A78" s="193">
        <v>72</v>
      </c>
      <c r="B78" s="194">
        <v>1777</v>
      </c>
      <c r="C78" s="196" t="s">
        <v>268</v>
      </c>
      <c r="D78" s="195">
        <v>0.61</v>
      </c>
      <c r="E78" s="193" t="str">
        <f t="shared" si="8"/>
        <v>Y</v>
      </c>
      <c r="F78" s="195">
        <v>0.57999999999999996</v>
      </c>
      <c r="G78" s="193" t="str">
        <f t="shared" si="0"/>
        <v>Y</v>
      </c>
      <c r="H78" s="195">
        <v>0.57999999999999996</v>
      </c>
      <c r="I78" s="193" t="str">
        <f t="shared" si="9"/>
        <v>Y</v>
      </c>
      <c r="J78" s="195">
        <v>0.56000000000000005</v>
      </c>
      <c r="K78" s="193" t="str">
        <f t="shared" si="1"/>
        <v>Y</v>
      </c>
      <c r="L78" s="195">
        <v>0.67</v>
      </c>
      <c r="M78" s="193" t="str">
        <f t="shared" si="10"/>
        <v>Y</v>
      </c>
      <c r="N78" s="195">
        <v>0.52</v>
      </c>
      <c r="O78" s="193" t="str">
        <f t="shared" si="2"/>
        <v>N</v>
      </c>
      <c r="P78" s="195">
        <v>0.5</v>
      </c>
      <c r="Q78" s="193" t="str">
        <f t="shared" si="3"/>
        <v>N</v>
      </c>
      <c r="R78" s="195">
        <v>0.55000000000000004</v>
      </c>
      <c r="S78" s="193" t="str">
        <f t="shared" si="4"/>
        <v>Y</v>
      </c>
      <c r="T78" s="195">
        <v>0.6</v>
      </c>
      <c r="U78" s="193" t="str">
        <f t="shared" si="5"/>
        <v>Y</v>
      </c>
      <c r="V78" s="195">
        <v>0.65</v>
      </c>
      <c r="W78" s="193" t="str">
        <f t="shared" si="6"/>
        <v>Y</v>
      </c>
      <c r="X78" s="195">
        <v>0.5</v>
      </c>
      <c r="Y78" s="193" t="str">
        <f t="shared" si="7"/>
        <v>N</v>
      </c>
    </row>
    <row r="79" spans="1:25" ht="15.75" customHeight="1" x14ac:dyDescent="0.25">
      <c r="A79" s="193">
        <v>73</v>
      </c>
      <c r="B79" s="194">
        <v>1778</v>
      </c>
      <c r="C79" s="196" t="s">
        <v>269</v>
      </c>
      <c r="D79" s="195">
        <v>0.58499999999999996</v>
      </c>
      <c r="E79" s="193" t="str">
        <f t="shared" si="8"/>
        <v>Y</v>
      </c>
      <c r="F79" s="195">
        <v>0.5</v>
      </c>
      <c r="G79" s="193" t="str">
        <f t="shared" si="0"/>
        <v>N</v>
      </c>
      <c r="H79" s="195">
        <v>0.53</v>
      </c>
      <c r="I79" s="193" t="str">
        <f t="shared" si="9"/>
        <v>N</v>
      </c>
      <c r="J79" s="195">
        <v>0.56999999999999995</v>
      </c>
      <c r="K79" s="193" t="str">
        <f t="shared" si="1"/>
        <v>Y</v>
      </c>
      <c r="L79" s="195">
        <v>0.56000000000000005</v>
      </c>
      <c r="M79" s="193" t="str">
        <f t="shared" si="10"/>
        <v>Y</v>
      </c>
      <c r="N79" s="195">
        <v>0.56000000000000005</v>
      </c>
      <c r="O79" s="193" t="str">
        <f t="shared" si="2"/>
        <v>Y</v>
      </c>
      <c r="P79" s="195">
        <v>0.5</v>
      </c>
      <c r="Q79" s="193" t="str">
        <f t="shared" si="3"/>
        <v>N</v>
      </c>
      <c r="R79" s="195">
        <v>0.6</v>
      </c>
      <c r="S79" s="193" t="str">
        <f t="shared" si="4"/>
        <v>Y</v>
      </c>
      <c r="T79" s="195">
        <v>0.5</v>
      </c>
      <c r="U79" s="193" t="str">
        <f t="shared" si="5"/>
        <v>N</v>
      </c>
      <c r="V79" s="195">
        <v>0.5</v>
      </c>
      <c r="W79" s="193" t="str">
        <f t="shared" si="6"/>
        <v>N</v>
      </c>
      <c r="X79" s="195">
        <v>0.6</v>
      </c>
      <c r="Y79" s="193" t="str">
        <f t="shared" si="7"/>
        <v>Y</v>
      </c>
    </row>
    <row r="80" spans="1:25" ht="15.75" customHeight="1" x14ac:dyDescent="0.25">
      <c r="A80" s="193">
        <v>74</v>
      </c>
      <c r="B80" s="194">
        <v>1779</v>
      </c>
      <c r="C80" s="196" t="s">
        <v>270</v>
      </c>
      <c r="D80" s="195">
        <v>0.65500000000000003</v>
      </c>
      <c r="E80" s="193" t="str">
        <f t="shared" si="8"/>
        <v>Y</v>
      </c>
      <c r="F80" s="195">
        <v>0.5</v>
      </c>
      <c r="G80" s="193" t="str">
        <f t="shared" si="0"/>
        <v>N</v>
      </c>
      <c r="H80" s="195">
        <v>0.6</v>
      </c>
      <c r="I80" s="193" t="str">
        <f t="shared" si="9"/>
        <v>Y</v>
      </c>
      <c r="J80" s="195">
        <v>0.54</v>
      </c>
      <c r="K80" s="193" t="str">
        <f t="shared" si="1"/>
        <v>N</v>
      </c>
      <c r="L80" s="195">
        <v>0.67</v>
      </c>
      <c r="M80" s="193" t="str">
        <f t="shared" si="10"/>
        <v>Y</v>
      </c>
      <c r="N80" s="195">
        <v>0.78</v>
      </c>
      <c r="O80" s="193" t="str">
        <f t="shared" si="2"/>
        <v>Y</v>
      </c>
      <c r="P80" s="195">
        <v>0.68</v>
      </c>
      <c r="Q80" s="193" t="str">
        <f t="shared" si="3"/>
        <v>Y</v>
      </c>
      <c r="R80" s="195">
        <v>0.81</v>
      </c>
      <c r="S80" s="193" t="str">
        <f t="shared" si="4"/>
        <v>Y</v>
      </c>
      <c r="T80" s="195">
        <v>0.62</v>
      </c>
      <c r="U80" s="193" t="str">
        <f t="shared" si="5"/>
        <v>Y</v>
      </c>
      <c r="V80" s="195">
        <v>0.65</v>
      </c>
      <c r="W80" s="193" t="str">
        <f t="shared" si="6"/>
        <v>Y</v>
      </c>
      <c r="X80" s="195">
        <v>0.5</v>
      </c>
      <c r="Y80" s="193" t="str">
        <f t="shared" si="7"/>
        <v>N</v>
      </c>
    </row>
    <row r="81" spans="1:25" ht="15.75" customHeight="1" x14ac:dyDescent="0.25">
      <c r="A81" s="193">
        <v>75</v>
      </c>
      <c r="B81" s="194">
        <v>1780</v>
      </c>
      <c r="C81" s="196" t="s">
        <v>271</v>
      </c>
      <c r="D81" s="195">
        <v>0.745</v>
      </c>
      <c r="E81" s="193" t="str">
        <f t="shared" si="8"/>
        <v>Y</v>
      </c>
      <c r="F81" s="195">
        <v>0.5</v>
      </c>
      <c r="G81" s="193" t="str">
        <f t="shared" si="0"/>
        <v>N</v>
      </c>
      <c r="H81" s="195">
        <v>0.5</v>
      </c>
      <c r="I81" s="193" t="str">
        <f t="shared" si="9"/>
        <v>N</v>
      </c>
      <c r="J81" s="195">
        <v>0.45</v>
      </c>
      <c r="K81" s="193" t="str">
        <f t="shared" si="1"/>
        <v>N</v>
      </c>
      <c r="L81" s="195">
        <v>0.55000000000000004</v>
      </c>
      <c r="M81" s="193" t="str">
        <f t="shared" si="10"/>
        <v>Y</v>
      </c>
      <c r="N81" s="195">
        <v>0.5</v>
      </c>
      <c r="O81" s="193" t="str">
        <f t="shared" si="2"/>
        <v>N</v>
      </c>
      <c r="P81" s="195">
        <v>0.5</v>
      </c>
      <c r="Q81" s="193" t="str">
        <f t="shared" si="3"/>
        <v>N</v>
      </c>
      <c r="R81" s="195">
        <v>0.45</v>
      </c>
      <c r="S81" s="193" t="str">
        <f t="shared" si="4"/>
        <v>N</v>
      </c>
      <c r="T81" s="195">
        <v>0.57999999999999996</v>
      </c>
      <c r="U81" s="193" t="str">
        <f t="shared" si="5"/>
        <v>Y</v>
      </c>
      <c r="V81" s="195">
        <v>0.71</v>
      </c>
      <c r="W81" s="193" t="str">
        <f t="shared" si="6"/>
        <v>Y</v>
      </c>
      <c r="X81" s="195">
        <v>0.93</v>
      </c>
      <c r="Y81" s="193" t="str">
        <f t="shared" si="7"/>
        <v>Y</v>
      </c>
    </row>
    <row r="82" spans="1:25" ht="15.75" customHeight="1" x14ac:dyDescent="0.25">
      <c r="A82" s="193">
        <v>76</v>
      </c>
      <c r="B82" s="194">
        <v>1782</v>
      </c>
      <c r="C82" s="194" t="s">
        <v>272</v>
      </c>
      <c r="D82" s="195">
        <v>0.62</v>
      </c>
      <c r="E82" s="193" t="str">
        <f>IF(D82&gt;=55%,"Y","N")</f>
        <v>Y</v>
      </c>
      <c r="F82" s="195">
        <v>0.5</v>
      </c>
      <c r="G82" s="193" t="str">
        <f>IF(F82&gt;=55%,"Y","N")</f>
        <v>N</v>
      </c>
      <c r="H82" s="195">
        <v>0.48</v>
      </c>
      <c r="I82" s="193" t="str">
        <f>IF(H82&gt;=55%,"Y","N")</f>
        <v>N</v>
      </c>
      <c r="J82" s="195">
        <v>0.45</v>
      </c>
      <c r="K82" s="193" t="str">
        <f>IF(J82&gt;=55%,"Y","N")</f>
        <v>N</v>
      </c>
      <c r="L82" s="195">
        <v>0.48</v>
      </c>
      <c r="M82" s="193" t="str">
        <f>IF(L82&gt;=55%,"Y","N")</f>
        <v>N</v>
      </c>
      <c r="N82" s="195">
        <v>0.5</v>
      </c>
      <c r="O82" s="193" t="str">
        <f>IF(N82&gt;=55%,"Y","N")</f>
        <v>N</v>
      </c>
      <c r="P82" s="195">
        <v>0.5</v>
      </c>
      <c r="Q82" s="193" t="str">
        <f>IF(P82&gt;=55%,"Y","N")</f>
        <v>N</v>
      </c>
      <c r="R82" s="195">
        <v>0.56000000000000005</v>
      </c>
      <c r="S82" s="193" t="str">
        <f>IF(R82&gt;=55%,"Y","N")</f>
        <v>Y</v>
      </c>
      <c r="T82" s="195">
        <v>0.6</v>
      </c>
      <c r="U82" s="193" t="str">
        <f>IF(T82&gt;=55%,"Y","N")</f>
        <v>Y</v>
      </c>
      <c r="V82" s="195">
        <v>0.5</v>
      </c>
      <c r="W82" s="193" t="str">
        <f>IF(V82&gt;=55%,"Y","N")</f>
        <v>N</v>
      </c>
      <c r="X82" s="195">
        <v>0.5</v>
      </c>
      <c r="Y82" s="193" t="str">
        <f>IF(X82&gt;=55%,"Y","N")</f>
        <v>N</v>
      </c>
    </row>
    <row r="83" spans="1:25" ht="15.75" customHeight="1" x14ac:dyDescent="0.25">
      <c r="A83" s="193"/>
      <c r="B83" s="257" t="s">
        <v>163</v>
      </c>
      <c r="C83" s="257"/>
      <c r="D83" s="198"/>
      <c r="E83" s="193">
        <f>COUNTIFS(E7:E82,"Y")</f>
        <v>52</v>
      </c>
      <c r="F83" s="193"/>
      <c r="G83" s="193">
        <f>COUNTIFS(G7:G82,"Y")</f>
        <v>30</v>
      </c>
      <c r="H83" s="193"/>
      <c r="I83" s="193">
        <f>COUNTIFS(I7:I82,"Y")</f>
        <v>42</v>
      </c>
      <c r="J83" s="193"/>
      <c r="K83" s="193">
        <f>COUNTIFS(K7:K82,"Y")</f>
        <v>12</v>
      </c>
      <c r="L83" s="193"/>
      <c r="M83" s="193">
        <f>COUNTIFS(M7:M82,"Y")</f>
        <v>43</v>
      </c>
      <c r="N83" s="193"/>
      <c r="O83" s="193">
        <f>COUNTIFS(O7:O82,"Y")</f>
        <v>50</v>
      </c>
      <c r="P83" s="193"/>
      <c r="Q83" s="193">
        <f>COUNTIFS(Q7:Q82,"Y")</f>
        <v>39</v>
      </c>
      <c r="R83" s="193"/>
      <c r="S83" s="193">
        <f>COUNTIFS(S7:S82,"Y")</f>
        <v>44</v>
      </c>
      <c r="T83" s="193"/>
      <c r="U83" s="193">
        <f>COUNTIFS(U7:U82,"Y")</f>
        <v>35</v>
      </c>
      <c r="V83" s="199"/>
      <c r="W83" s="193">
        <f>COUNTIFS(W7:W82,"Y")</f>
        <v>62</v>
      </c>
      <c r="X83" s="195"/>
      <c r="Y83" s="193">
        <f>COUNTIFS(Y7:Y82,"Y")</f>
        <v>52</v>
      </c>
    </row>
    <row r="84" spans="1:25" ht="15.75" customHeight="1" x14ac:dyDescent="0.25">
      <c r="A84" s="200"/>
      <c r="B84" s="252" t="s">
        <v>164</v>
      </c>
      <c r="C84" s="257"/>
      <c r="D84" s="197"/>
      <c r="E84" s="201">
        <f>(E83/76)*100</f>
        <v>68.421052631578945</v>
      </c>
      <c r="F84" s="197"/>
      <c r="G84" s="201">
        <f>(G83/76)*100</f>
        <v>39.473684210526315</v>
      </c>
      <c r="H84" s="197"/>
      <c r="I84" s="201">
        <f>(I83/76)*100</f>
        <v>55.26315789473685</v>
      </c>
      <c r="J84" s="197"/>
      <c r="K84" s="201">
        <f>(K83/76)*100</f>
        <v>15.789473684210526</v>
      </c>
      <c r="L84" s="197"/>
      <c r="M84" s="201">
        <f>(M83/76)*100</f>
        <v>56.578947368421048</v>
      </c>
      <c r="N84" s="197"/>
      <c r="O84" s="201">
        <f>(O83/76)*100</f>
        <v>65.789473684210535</v>
      </c>
      <c r="P84" s="197"/>
      <c r="Q84" s="201">
        <f>(Q83/76)*100</f>
        <v>51.315789473684212</v>
      </c>
      <c r="R84" s="197"/>
      <c r="S84" s="201">
        <f>(S83/76)*100</f>
        <v>57.894736842105267</v>
      </c>
      <c r="T84" s="197"/>
      <c r="U84" s="201">
        <f>(U83/76)*100</f>
        <v>46.05263157894737</v>
      </c>
      <c r="V84" s="197"/>
      <c r="W84" s="201">
        <f>(W83/76)*100</f>
        <v>81.578947368421055</v>
      </c>
      <c r="X84" s="197"/>
      <c r="Y84" s="201">
        <f>(Y83/76)*100</f>
        <v>68.421052631578945</v>
      </c>
    </row>
    <row r="85" spans="1:25" s="11" customFormat="1" ht="15.75" customHeight="1" x14ac:dyDescent="0.25">
      <c r="A85" s="202"/>
      <c r="B85" s="258" t="s">
        <v>165</v>
      </c>
      <c r="C85" s="259"/>
      <c r="D85" s="202">
        <v>3</v>
      </c>
      <c r="E85" s="203">
        <f>E84*D85/100</f>
        <v>2.0526315789473681</v>
      </c>
      <c r="F85" s="204">
        <v>3</v>
      </c>
      <c r="G85" s="203">
        <f>G84*F85/100</f>
        <v>1.1842105263157894</v>
      </c>
      <c r="H85" s="204"/>
      <c r="I85" s="203"/>
      <c r="J85" s="204"/>
      <c r="K85" s="204"/>
      <c r="L85" s="204"/>
      <c r="M85" s="204"/>
      <c r="N85" s="204">
        <v>3</v>
      </c>
      <c r="O85" s="203">
        <f>(O84*N85/100)</f>
        <v>1.9736842105263162</v>
      </c>
      <c r="P85" s="204"/>
      <c r="Q85" s="204"/>
      <c r="R85" s="204">
        <v>2</v>
      </c>
      <c r="S85" s="203">
        <f>(S84*R85/100)</f>
        <v>1.1578947368421053</v>
      </c>
      <c r="T85" s="204"/>
      <c r="U85" s="204"/>
      <c r="V85" s="204"/>
      <c r="W85" s="204"/>
      <c r="X85" s="204">
        <v>2</v>
      </c>
      <c r="Y85" s="203">
        <f>Y84*X85/100</f>
        <v>1.368421052631579</v>
      </c>
    </row>
    <row r="86" spans="1:25" s="11" customFormat="1" ht="15.75" customHeight="1" x14ac:dyDescent="0.25">
      <c r="A86" s="202"/>
      <c r="B86" s="258" t="s">
        <v>166</v>
      </c>
      <c r="C86" s="259"/>
      <c r="D86" s="202">
        <v>3</v>
      </c>
      <c r="E86" s="203">
        <f>E84*D86/100</f>
        <v>2.0526315789473681</v>
      </c>
      <c r="F86" s="204">
        <v>3</v>
      </c>
      <c r="G86" s="203">
        <f>G84*F86/100</f>
        <v>1.1842105263157894</v>
      </c>
      <c r="H86" s="204">
        <v>3</v>
      </c>
      <c r="I86" s="203">
        <f>I84*H86/100</f>
        <v>1.6578947368421055</v>
      </c>
      <c r="J86" s="204">
        <v>3</v>
      </c>
      <c r="K86" s="203">
        <f>K84*J86/100</f>
        <v>0.47368421052631576</v>
      </c>
      <c r="L86" s="204">
        <v>3</v>
      </c>
      <c r="M86" s="203">
        <f>M84*L86/100</f>
        <v>1.6973684210526314</v>
      </c>
      <c r="N86" s="204"/>
      <c r="O86" s="203"/>
      <c r="P86" s="204">
        <v>3</v>
      </c>
      <c r="Q86" s="203">
        <f>Q84*P86/100</f>
        <v>1.5394736842105263</v>
      </c>
      <c r="R86" s="204">
        <v>3</v>
      </c>
      <c r="S86" s="203">
        <f>(S84*R86/100)</f>
        <v>1.7368421052631582</v>
      </c>
      <c r="T86" s="204">
        <v>3</v>
      </c>
      <c r="U86" s="203">
        <f>(U84*T86/100)</f>
        <v>1.381578947368421</v>
      </c>
      <c r="V86" s="204">
        <v>3</v>
      </c>
      <c r="W86" s="203">
        <f>(W84*V86/100)</f>
        <v>2.4473684210526319</v>
      </c>
      <c r="X86" s="204">
        <v>3</v>
      </c>
      <c r="Y86" s="203">
        <f>Y84*X86/100</f>
        <v>2.0526315789473681</v>
      </c>
    </row>
    <row r="87" spans="1:25" s="11" customFormat="1" ht="15.75" customHeight="1" x14ac:dyDescent="0.25">
      <c r="A87" s="202"/>
      <c r="B87" s="258" t="s">
        <v>167</v>
      </c>
      <c r="C87" s="259"/>
      <c r="D87" s="202">
        <v>3</v>
      </c>
      <c r="E87" s="203">
        <f>E84*D87/100</f>
        <v>2.0526315789473681</v>
      </c>
      <c r="F87" s="204">
        <v>3</v>
      </c>
      <c r="G87" s="203">
        <f>G84*F87/100</f>
        <v>1.1842105263157894</v>
      </c>
      <c r="H87" s="204">
        <v>3</v>
      </c>
      <c r="I87" s="203">
        <f>I84*H87/100</f>
        <v>1.6578947368421055</v>
      </c>
      <c r="J87" s="204">
        <v>2</v>
      </c>
      <c r="K87" s="203">
        <f>K84*J87/100</f>
        <v>0.31578947368421051</v>
      </c>
      <c r="L87" s="204">
        <v>2</v>
      </c>
      <c r="M87" s="203">
        <f>M84*L87/100</f>
        <v>1.131578947368421</v>
      </c>
      <c r="N87" s="204">
        <v>2</v>
      </c>
      <c r="O87" s="203">
        <f>O84*N87/100</f>
        <v>1.3157894736842106</v>
      </c>
      <c r="P87" s="204">
        <v>3</v>
      </c>
      <c r="Q87" s="203">
        <f>Q84*P87/100</f>
        <v>1.5394736842105263</v>
      </c>
      <c r="R87" s="204">
        <v>3</v>
      </c>
      <c r="S87" s="203">
        <f>(S84*R87/100)</f>
        <v>1.7368421052631582</v>
      </c>
      <c r="T87" s="204">
        <v>2</v>
      </c>
      <c r="U87" s="203">
        <f>(U84*T87/100)</f>
        <v>0.92105263157894735</v>
      </c>
      <c r="V87" s="204"/>
      <c r="W87" s="204"/>
      <c r="X87" s="204">
        <v>2</v>
      </c>
      <c r="Y87" s="203">
        <f>Y84*X87/100</f>
        <v>1.368421052631579</v>
      </c>
    </row>
    <row r="88" spans="1:25" s="11" customFormat="1" ht="15.75" customHeight="1" x14ac:dyDescent="0.25">
      <c r="A88" s="202"/>
      <c r="B88" s="258" t="s">
        <v>168</v>
      </c>
      <c r="C88" s="259"/>
      <c r="D88" s="202">
        <v>3</v>
      </c>
      <c r="E88" s="203">
        <f>(E84*D88/100)</f>
        <v>2.0526315789473681</v>
      </c>
      <c r="F88" s="204">
        <v>2</v>
      </c>
      <c r="G88" s="203">
        <f>(G84*F88/100)</f>
        <v>0.78947368421052633</v>
      </c>
      <c r="H88" s="204"/>
      <c r="I88" s="203"/>
      <c r="J88" s="204"/>
      <c r="K88" s="203"/>
      <c r="L88" s="204">
        <v>2</v>
      </c>
      <c r="M88" s="203">
        <f>M84*L88/100</f>
        <v>1.131578947368421</v>
      </c>
      <c r="N88" s="204">
        <v>2</v>
      </c>
      <c r="O88" s="203">
        <f>(O84*N88/100)</f>
        <v>1.3157894736842106</v>
      </c>
      <c r="P88" s="204"/>
      <c r="Q88" s="204"/>
      <c r="R88" s="204"/>
      <c r="S88" s="203"/>
      <c r="T88" s="204"/>
      <c r="U88" s="203"/>
      <c r="V88" s="204">
        <v>3</v>
      </c>
      <c r="W88" s="203">
        <f>(W84*V88/100)</f>
        <v>2.4473684210526319</v>
      </c>
      <c r="X88" s="204">
        <v>3</v>
      </c>
      <c r="Y88" s="203">
        <f>(Y84*X88/100)</f>
        <v>2.0526315789473681</v>
      </c>
    </row>
    <row r="89" spans="1:25" s="11" customFormat="1" ht="15.75" customHeight="1" x14ac:dyDescent="0.25">
      <c r="A89" s="202"/>
      <c r="B89" s="258" t="s">
        <v>169</v>
      </c>
      <c r="C89" s="259"/>
      <c r="D89" s="202">
        <v>2</v>
      </c>
      <c r="E89" s="203">
        <f>(E84*D89/100)</f>
        <v>1.368421052631579</v>
      </c>
      <c r="F89" s="204">
        <v>2</v>
      </c>
      <c r="G89" s="203">
        <f>(G84*F89/100)</f>
        <v>0.78947368421052633</v>
      </c>
      <c r="H89" s="204"/>
      <c r="I89" s="203"/>
      <c r="J89" s="204"/>
      <c r="K89" s="203"/>
      <c r="L89" s="204"/>
      <c r="M89" s="203"/>
      <c r="N89" s="204"/>
      <c r="O89" s="204"/>
      <c r="P89" s="204"/>
      <c r="Q89" s="204"/>
      <c r="R89" s="204"/>
      <c r="S89" s="203"/>
      <c r="T89" s="204"/>
      <c r="U89" s="203"/>
      <c r="V89" s="204">
        <v>3</v>
      </c>
      <c r="W89" s="203">
        <f>W84*V89/100</f>
        <v>2.4473684210526319</v>
      </c>
      <c r="X89" s="204"/>
      <c r="Y89" s="203"/>
    </row>
    <row r="90" spans="1:25" s="45" customFormat="1" ht="15.75" customHeight="1" x14ac:dyDescent="0.25">
      <c r="A90" s="205"/>
      <c r="B90" s="260" t="s">
        <v>170</v>
      </c>
      <c r="C90" s="255"/>
      <c r="D90" s="206">
        <v>2</v>
      </c>
      <c r="E90" s="203">
        <f>E84*D90/100</f>
        <v>1.368421052631579</v>
      </c>
      <c r="F90" s="207"/>
      <c r="G90" s="208"/>
      <c r="H90" s="207">
        <v>2</v>
      </c>
      <c r="I90" s="203">
        <f>I84*H90/100</f>
        <v>1.1052631578947369</v>
      </c>
      <c r="J90" s="209"/>
      <c r="K90" s="203"/>
      <c r="L90" s="209"/>
      <c r="M90" s="203"/>
      <c r="N90" s="209"/>
      <c r="O90" s="209"/>
      <c r="P90" s="209">
        <v>2</v>
      </c>
      <c r="Q90" s="203">
        <f>Q84*P90/100</f>
        <v>1.0263157894736843</v>
      </c>
      <c r="R90" s="209">
        <v>2</v>
      </c>
      <c r="S90" s="203">
        <f>(S84*R90/100)</f>
        <v>1.1578947368421053</v>
      </c>
      <c r="T90" s="209"/>
      <c r="U90" s="203"/>
      <c r="V90" s="209"/>
      <c r="W90" s="210"/>
      <c r="X90" s="209">
        <v>3</v>
      </c>
      <c r="Y90" s="203">
        <f>Y84*X90/100</f>
        <v>2.0526315789473681</v>
      </c>
    </row>
    <row r="91" spans="1:25" s="45" customFormat="1" ht="15.75" customHeight="1" x14ac:dyDescent="0.25">
      <c r="A91" s="205"/>
      <c r="B91" s="260" t="s">
        <v>171</v>
      </c>
      <c r="C91" s="255"/>
      <c r="D91" s="206">
        <v>2</v>
      </c>
      <c r="E91" s="203">
        <f>E84*D91/100</f>
        <v>1.368421052631579</v>
      </c>
      <c r="F91" s="207"/>
      <c r="G91" s="208"/>
      <c r="H91" s="207"/>
      <c r="I91" s="208"/>
      <c r="J91" s="209"/>
      <c r="K91" s="203"/>
      <c r="L91" s="209">
        <v>2</v>
      </c>
      <c r="M91" s="203">
        <f>M84*L91/100</f>
        <v>1.131578947368421</v>
      </c>
      <c r="N91" s="209"/>
      <c r="O91" s="203"/>
      <c r="P91" s="209"/>
      <c r="Q91" s="209"/>
      <c r="R91" s="209"/>
      <c r="S91" s="203"/>
      <c r="T91" s="209"/>
      <c r="U91" s="210"/>
      <c r="V91" s="209">
        <v>2</v>
      </c>
      <c r="W91" s="203">
        <f>(W84*V91/100)</f>
        <v>1.631578947368421</v>
      </c>
      <c r="X91" s="209"/>
      <c r="Y91" s="203"/>
    </row>
    <row r="92" spans="1:25" s="45" customFormat="1" ht="15.75" customHeight="1" x14ac:dyDescent="0.25">
      <c r="A92" s="211"/>
      <c r="B92" s="254" t="s">
        <v>172</v>
      </c>
      <c r="C92" s="255"/>
      <c r="D92" s="212">
        <v>3</v>
      </c>
      <c r="E92" s="203">
        <f>E84*D92/100</f>
        <v>2.0526315789473681</v>
      </c>
      <c r="F92" s="213">
        <v>2</v>
      </c>
      <c r="G92" s="203">
        <f>G84*F92/100</f>
        <v>0.78947368421052633</v>
      </c>
      <c r="H92" s="213"/>
      <c r="I92" s="203"/>
      <c r="J92" s="214">
        <v>2</v>
      </c>
      <c r="K92" s="203">
        <f>K84*J92/100</f>
        <v>0.31578947368421051</v>
      </c>
      <c r="L92" s="214">
        <v>3</v>
      </c>
      <c r="M92" s="203">
        <f>M84*L92/100</f>
        <v>1.6973684210526314</v>
      </c>
      <c r="N92" s="214">
        <v>3</v>
      </c>
      <c r="O92" s="203">
        <f>(O84*N92/100)</f>
        <v>1.9736842105263162</v>
      </c>
      <c r="P92" s="214"/>
      <c r="Q92" s="215"/>
      <c r="R92" s="214"/>
      <c r="S92" s="203"/>
      <c r="T92" s="213">
        <v>3</v>
      </c>
      <c r="U92" s="203">
        <f>(U84*T92/100)</f>
        <v>1.381578947368421</v>
      </c>
      <c r="V92" s="214">
        <v>2</v>
      </c>
      <c r="W92" s="203">
        <f>(W84*V92/100)</f>
        <v>1.631578947368421</v>
      </c>
      <c r="X92" s="213">
        <v>2</v>
      </c>
      <c r="Y92" s="203">
        <f>Y84*X92/100</f>
        <v>1.368421052631579</v>
      </c>
    </row>
    <row r="93" spans="1:25" ht="15.75" x14ac:dyDescent="0.25">
      <c r="A93" s="200"/>
      <c r="B93" s="256" t="s">
        <v>273</v>
      </c>
      <c r="C93" s="256"/>
      <c r="D93" s="192"/>
      <c r="E93" s="216">
        <f t="shared" ref="E93" si="11">SUM(D7:D82)</f>
        <v>42.259999999999991</v>
      </c>
      <c r="F93" s="216"/>
      <c r="G93" s="216">
        <f t="shared" ref="G93:Y93" si="12">SUM(F7:F82)</f>
        <v>41.79</v>
      </c>
      <c r="H93" s="216"/>
      <c r="I93" s="216">
        <f t="shared" si="12"/>
        <v>42.139999999999993</v>
      </c>
      <c r="J93" s="216"/>
      <c r="K93" s="216">
        <f t="shared" si="12"/>
        <v>37.340000000000011</v>
      </c>
      <c r="L93" s="216"/>
      <c r="M93" s="216">
        <f t="shared" si="12"/>
        <v>42.449999999999989</v>
      </c>
      <c r="N93" s="216"/>
      <c r="O93" s="216">
        <f t="shared" si="12"/>
        <v>45.399999999999991</v>
      </c>
      <c r="P93" s="216"/>
      <c r="Q93" s="216">
        <f t="shared" si="12"/>
        <v>42.03</v>
      </c>
      <c r="R93" s="216"/>
      <c r="S93" s="216">
        <f t="shared" si="12"/>
        <v>42.280000000000015</v>
      </c>
      <c r="T93" s="216"/>
      <c r="U93" s="216">
        <f t="shared" si="12"/>
        <v>42.61999999999999</v>
      </c>
      <c r="V93" s="216"/>
      <c r="W93" s="216">
        <f t="shared" si="12"/>
        <v>48.090000000000011</v>
      </c>
      <c r="X93" s="216"/>
      <c r="Y93" s="216">
        <f t="shared" si="12"/>
        <v>49.489999999999995</v>
      </c>
    </row>
    <row r="94" spans="1:25" ht="15.75" x14ac:dyDescent="0.25">
      <c r="A94" s="200"/>
      <c r="B94" s="253" t="s">
        <v>274</v>
      </c>
      <c r="C94" s="253"/>
      <c r="D94" s="192"/>
      <c r="E94" s="217">
        <f t="shared" ref="E94:Y94" si="13">E93/76*100</f>
        <v>55.605263157894726</v>
      </c>
      <c r="F94" s="217"/>
      <c r="G94" s="217">
        <f t="shared" si="13"/>
        <v>54.986842105263158</v>
      </c>
      <c r="H94" s="217"/>
      <c r="I94" s="217">
        <f t="shared" si="13"/>
        <v>55.447368421052623</v>
      </c>
      <c r="J94" s="217"/>
      <c r="K94" s="217">
        <f t="shared" si="13"/>
        <v>49.131578947368439</v>
      </c>
      <c r="L94" s="217"/>
      <c r="M94" s="217">
        <f t="shared" si="13"/>
        <v>55.855263157894719</v>
      </c>
      <c r="N94" s="217"/>
      <c r="O94" s="217">
        <f t="shared" si="13"/>
        <v>59.736842105263143</v>
      </c>
      <c r="P94" s="217"/>
      <c r="Q94" s="217">
        <f t="shared" si="13"/>
        <v>55.30263157894737</v>
      </c>
      <c r="R94" s="217"/>
      <c r="S94" s="217">
        <f t="shared" si="13"/>
        <v>55.631578947368446</v>
      </c>
      <c r="T94" s="217"/>
      <c r="U94" s="217">
        <f t="shared" si="13"/>
        <v>56.078947368421041</v>
      </c>
      <c r="V94" s="217"/>
      <c r="W94" s="217">
        <f t="shared" si="13"/>
        <v>63.276315789473699</v>
      </c>
      <c r="X94" s="217"/>
      <c r="Y94" s="217">
        <f t="shared" si="13"/>
        <v>65.118421052631575</v>
      </c>
    </row>
    <row r="95" spans="1:25" ht="15.75" customHeight="1" x14ac:dyDescent="0.25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</row>
    <row r="96" spans="1:25" ht="15.75" customHeight="1" x14ac:dyDescent="0.25">
      <c r="A96" s="80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</row>
    <row r="97" spans="1:25" ht="15.75" customHeight="1" x14ac:dyDescent="0.25">
      <c r="A97" s="80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</row>
    <row r="98" spans="1:25" ht="15.75" customHeight="1" x14ac:dyDescent="0.25">
      <c r="A98" s="80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</row>
    <row r="99" spans="1:25" ht="15.75" customHeight="1" x14ac:dyDescent="0.25">
      <c r="A99" s="80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</row>
    <row r="100" spans="1:25" ht="15.75" customHeight="1" x14ac:dyDescent="0.25">
      <c r="A100" s="80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</row>
    <row r="101" spans="1:25" ht="15.75" customHeight="1" x14ac:dyDescent="0.25">
      <c r="A101" s="80"/>
      <c r="B101" s="80"/>
      <c r="C101" s="80"/>
      <c r="D101" s="80"/>
      <c r="E101" s="80"/>
      <c r="F101" s="80"/>
      <c r="G101" s="81"/>
      <c r="H101" s="80"/>
      <c r="I101" s="81"/>
      <c r="J101" s="80"/>
      <c r="K101" s="81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</row>
    <row r="102" spans="1:25" ht="15.75" customHeight="1" x14ac:dyDescent="0.25">
      <c r="A102" s="80"/>
      <c r="B102" s="80"/>
      <c r="C102" s="80"/>
      <c r="D102" s="80"/>
      <c r="E102" s="80"/>
      <c r="F102" s="80"/>
      <c r="G102" s="80"/>
      <c r="H102" s="80"/>
      <c r="I102" s="81"/>
      <c r="J102" s="80"/>
      <c r="K102" s="82"/>
      <c r="L102" s="80"/>
      <c r="M102" s="81"/>
      <c r="N102" s="80"/>
      <c r="O102" s="81"/>
      <c r="P102" s="80"/>
      <c r="Q102" s="81"/>
      <c r="R102" s="80"/>
      <c r="S102" s="81"/>
      <c r="T102" s="80"/>
      <c r="U102" s="81"/>
      <c r="V102" s="80"/>
      <c r="W102" s="80"/>
      <c r="X102" s="80"/>
      <c r="Y102" s="80"/>
    </row>
    <row r="103" spans="1:25" ht="15.75" customHeight="1" x14ac:dyDescent="0.25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</row>
    <row r="104" spans="1:25" ht="15.75" customHeight="1" x14ac:dyDescent="0.25">
      <c r="A104" s="80"/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</row>
    <row r="105" spans="1:25" ht="15.75" customHeight="1" x14ac:dyDescent="0.25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</row>
    <row r="106" spans="1:25" ht="15.75" customHeight="1" x14ac:dyDescent="0.25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</row>
    <row r="107" spans="1:25" ht="15.75" customHeight="1" x14ac:dyDescent="0.25">
      <c r="A107" s="80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</row>
    <row r="108" spans="1:25" ht="15.75" customHeight="1" x14ac:dyDescent="0.25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</row>
    <row r="109" spans="1:25" ht="15.75" customHeight="1" x14ac:dyDescent="0.25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</row>
    <row r="110" spans="1:25" ht="15.75" customHeight="1" x14ac:dyDescent="0.25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</row>
    <row r="111" spans="1:25" ht="15.75" customHeight="1" x14ac:dyDescent="0.25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</row>
    <row r="112" spans="1:25" ht="15.75" customHeight="1" x14ac:dyDescent="0.25">
      <c r="A112" s="80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</row>
    <row r="113" spans="1:25" ht="15.75" customHeight="1" x14ac:dyDescent="0.25">
      <c r="A113" s="80"/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</row>
    <row r="114" spans="1:25" ht="15.75" customHeight="1" x14ac:dyDescent="0.25">
      <c r="A114" s="80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</row>
    <row r="115" spans="1:25" ht="15.75" customHeight="1" x14ac:dyDescent="0.25">
      <c r="A115" s="80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</row>
    <row r="116" spans="1:25" ht="15.75" customHeight="1" x14ac:dyDescent="0.25">
      <c r="A116" s="80"/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</row>
    <row r="117" spans="1:25" ht="15.75" customHeight="1" x14ac:dyDescent="0.25">
      <c r="A117" s="80"/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</row>
    <row r="118" spans="1:25" ht="15.75" customHeight="1" x14ac:dyDescent="0.25">
      <c r="A118" s="80"/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</row>
    <row r="119" spans="1:25" ht="15.75" customHeight="1" x14ac:dyDescent="0.25">
      <c r="A119" s="80"/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</row>
    <row r="120" spans="1:25" ht="15.75" customHeight="1" x14ac:dyDescent="0.25">
      <c r="A120" s="80"/>
      <c r="B120" s="80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</row>
    <row r="121" spans="1:25" ht="15.75" customHeight="1" x14ac:dyDescent="0.25">
      <c r="A121" s="80"/>
      <c r="B121" s="80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</row>
    <row r="122" spans="1:25" ht="15.75" customHeight="1" x14ac:dyDescent="0.25">
      <c r="A122" s="80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</row>
    <row r="123" spans="1:25" ht="15.75" customHeight="1" x14ac:dyDescent="0.25">
      <c r="A123" s="80"/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</row>
    <row r="124" spans="1:25" ht="15.75" customHeight="1" x14ac:dyDescent="0.25">
      <c r="A124" s="80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</row>
    <row r="125" spans="1:25" ht="15.75" customHeight="1" x14ac:dyDescent="0.25">
      <c r="A125" s="80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</row>
    <row r="126" spans="1:25" ht="15.75" customHeight="1" x14ac:dyDescent="0.25">
      <c r="A126" s="80"/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</row>
    <row r="127" spans="1:25" ht="15.75" customHeight="1" x14ac:dyDescent="0.25">
      <c r="A127" s="80"/>
      <c r="B127" s="80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</row>
    <row r="128" spans="1:25" ht="15.75" customHeight="1" x14ac:dyDescent="0.25">
      <c r="A128" s="80"/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</row>
    <row r="129" spans="1:25" ht="15.75" customHeight="1" x14ac:dyDescent="0.25">
      <c r="A129" s="80"/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</row>
    <row r="130" spans="1:25" ht="15.75" customHeight="1" x14ac:dyDescent="0.25">
      <c r="A130" s="80"/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</row>
    <row r="131" spans="1:25" ht="15.75" customHeight="1" x14ac:dyDescent="0.25">
      <c r="A131" s="80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</row>
    <row r="132" spans="1:25" ht="15.75" customHeight="1" x14ac:dyDescent="0.25">
      <c r="A132" s="80"/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</row>
    <row r="133" spans="1:25" ht="15.75" customHeight="1" x14ac:dyDescent="0.25">
      <c r="A133" s="80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</row>
    <row r="134" spans="1:25" ht="15.75" customHeight="1" x14ac:dyDescent="0.25">
      <c r="A134" s="80"/>
      <c r="B134" s="80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</row>
    <row r="135" spans="1:25" ht="15.75" customHeight="1" x14ac:dyDescent="0.25">
      <c r="A135" s="80"/>
      <c r="B135" s="80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</row>
    <row r="136" spans="1:25" ht="15.75" customHeight="1" x14ac:dyDescent="0.25">
      <c r="A136" s="80"/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</row>
    <row r="137" spans="1:25" ht="15.75" customHeight="1" x14ac:dyDescent="0.25">
      <c r="A137" s="80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</row>
    <row r="138" spans="1:25" ht="15.75" customHeight="1" x14ac:dyDescent="0.25">
      <c r="A138" s="80"/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</row>
    <row r="139" spans="1:25" ht="15.75" customHeight="1" x14ac:dyDescent="0.25">
      <c r="A139" s="80"/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</row>
    <row r="140" spans="1:25" ht="15.75" customHeight="1" x14ac:dyDescent="0.25">
      <c r="A140" s="80"/>
      <c r="B140" s="80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</row>
    <row r="141" spans="1:25" ht="15.75" customHeight="1" x14ac:dyDescent="0.25">
      <c r="A141" s="80"/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</row>
    <row r="142" spans="1:25" ht="15.75" customHeight="1" x14ac:dyDescent="0.25">
      <c r="A142" s="80"/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</row>
    <row r="143" spans="1:25" ht="15.75" customHeight="1" x14ac:dyDescent="0.25">
      <c r="A143" s="80"/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</row>
    <row r="144" spans="1:25" ht="15.75" customHeight="1" x14ac:dyDescent="0.25">
      <c r="A144" s="80"/>
      <c r="B144" s="80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</row>
    <row r="145" spans="1:25" ht="15.75" customHeight="1" x14ac:dyDescent="0.25">
      <c r="A145" s="80"/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</row>
    <row r="146" spans="1:25" ht="15.75" customHeight="1" x14ac:dyDescent="0.25">
      <c r="A146" s="80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</row>
    <row r="147" spans="1:25" ht="15.75" customHeight="1" x14ac:dyDescent="0.25">
      <c r="A147" s="80"/>
      <c r="B147" s="80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</row>
    <row r="148" spans="1:25" ht="15.75" customHeight="1" x14ac:dyDescent="0.25">
      <c r="A148" s="80"/>
      <c r="B148" s="80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</row>
    <row r="149" spans="1:25" ht="15.75" customHeight="1" x14ac:dyDescent="0.25">
      <c r="A149" s="80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</row>
    <row r="150" spans="1:25" ht="15.75" customHeight="1" x14ac:dyDescent="0.25">
      <c r="A150" s="80"/>
      <c r="B150" s="80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</row>
    <row r="151" spans="1:25" ht="15.75" customHeight="1" x14ac:dyDescent="0.25">
      <c r="A151" s="80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</row>
    <row r="152" spans="1:25" ht="15.75" customHeight="1" x14ac:dyDescent="0.25">
      <c r="A152" s="80"/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</row>
    <row r="153" spans="1:25" ht="15.75" customHeight="1" x14ac:dyDescent="0.25">
      <c r="A153" s="80"/>
      <c r="B153" s="80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</row>
    <row r="154" spans="1:25" ht="15.75" customHeight="1" x14ac:dyDescent="0.25">
      <c r="A154" s="80"/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</row>
    <row r="155" spans="1:25" ht="15.75" customHeight="1" x14ac:dyDescent="0.25">
      <c r="A155" s="80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</row>
    <row r="156" spans="1:25" ht="15.75" customHeight="1" x14ac:dyDescent="0.25">
      <c r="A156" s="80"/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</row>
    <row r="157" spans="1:25" ht="15.75" customHeight="1" x14ac:dyDescent="0.25">
      <c r="A157" s="80"/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</row>
    <row r="158" spans="1:25" ht="15.75" customHeight="1" x14ac:dyDescent="0.25">
      <c r="A158" s="80"/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</row>
    <row r="159" spans="1:25" ht="15.75" customHeight="1" x14ac:dyDescent="0.25">
      <c r="A159" s="80"/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</row>
    <row r="160" spans="1:25" ht="15.75" customHeight="1" x14ac:dyDescent="0.25">
      <c r="A160" s="80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</row>
    <row r="161" spans="1:25" ht="15.75" customHeight="1" x14ac:dyDescent="0.25">
      <c r="A161" s="80"/>
      <c r="B161" s="80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</row>
    <row r="162" spans="1:25" ht="15.75" customHeight="1" x14ac:dyDescent="0.25">
      <c r="A162" s="80"/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</row>
    <row r="163" spans="1:25" ht="15.75" customHeight="1" x14ac:dyDescent="0.25">
      <c r="A163" s="80"/>
      <c r="B163" s="80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</row>
    <row r="164" spans="1:25" ht="15.75" customHeight="1" x14ac:dyDescent="0.25">
      <c r="A164" s="80"/>
      <c r="B164" s="80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</row>
    <row r="165" spans="1:25" ht="15.75" customHeight="1" x14ac:dyDescent="0.25">
      <c r="A165" s="80"/>
      <c r="B165" s="80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</row>
    <row r="166" spans="1:25" ht="15.75" customHeight="1" x14ac:dyDescent="0.25">
      <c r="A166" s="80"/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</row>
    <row r="167" spans="1:25" ht="15.75" customHeight="1" x14ac:dyDescent="0.25">
      <c r="A167" s="80"/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</row>
    <row r="168" spans="1:25" ht="15.75" customHeight="1" x14ac:dyDescent="0.25">
      <c r="A168" s="80"/>
      <c r="B168" s="80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</row>
    <row r="169" spans="1:25" ht="15.75" customHeight="1" x14ac:dyDescent="0.25">
      <c r="A169" s="80"/>
      <c r="B169" s="80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</row>
    <row r="170" spans="1:25" ht="15.75" customHeight="1" x14ac:dyDescent="0.25">
      <c r="A170" s="80"/>
      <c r="B170" s="80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</row>
    <row r="171" spans="1:25" ht="15.75" customHeight="1" x14ac:dyDescent="0.25">
      <c r="A171" s="80"/>
      <c r="B171" s="80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</row>
    <row r="172" spans="1:25" ht="15.75" customHeight="1" x14ac:dyDescent="0.25">
      <c r="A172" s="80"/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</row>
    <row r="173" spans="1:25" ht="15.75" customHeight="1" x14ac:dyDescent="0.25">
      <c r="A173" s="80"/>
      <c r="B173" s="80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</row>
    <row r="174" spans="1:25" ht="15.75" customHeight="1" x14ac:dyDescent="0.25">
      <c r="A174" s="80"/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</row>
    <row r="175" spans="1:25" ht="15.75" customHeight="1" x14ac:dyDescent="0.25">
      <c r="A175" s="80"/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</row>
    <row r="176" spans="1:25" ht="15.75" customHeight="1" x14ac:dyDescent="0.25">
      <c r="A176" s="80"/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</row>
    <row r="177" spans="1:25" ht="15.75" customHeight="1" x14ac:dyDescent="0.25">
      <c r="A177" s="80"/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</row>
    <row r="178" spans="1:25" ht="15.75" customHeight="1" x14ac:dyDescent="0.25">
      <c r="A178" s="80"/>
      <c r="B178" s="80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</row>
    <row r="179" spans="1:25" ht="15.75" customHeight="1" x14ac:dyDescent="0.25">
      <c r="A179" s="80"/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</row>
    <row r="180" spans="1:25" ht="15.75" customHeight="1" x14ac:dyDescent="0.25">
      <c r="A180" s="80"/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</row>
    <row r="181" spans="1:25" ht="15.75" customHeight="1" x14ac:dyDescent="0.25">
      <c r="A181" s="80"/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</row>
    <row r="182" spans="1:25" ht="15.75" customHeight="1" x14ac:dyDescent="0.25">
      <c r="A182" s="80"/>
      <c r="B182" s="80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</row>
    <row r="183" spans="1:25" ht="15.75" customHeight="1" x14ac:dyDescent="0.25">
      <c r="A183" s="80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</row>
    <row r="184" spans="1:25" ht="15.75" customHeight="1" x14ac:dyDescent="0.25">
      <c r="A184" s="80"/>
      <c r="B184" s="80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</row>
    <row r="185" spans="1:25" ht="15.75" customHeight="1" x14ac:dyDescent="0.25">
      <c r="A185" s="80"/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</row>
    <row r="186" spans="1:25" ht="15.75" customHeight="1" x14ac:dyDescent="0.25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</row>
    <row r="187" spans="1:25" ht="15.75" customHeight="1" x14ac:dyDescent="0.25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</row>
    <row r="188" spans="1:25" ht="15.75" customHeight="1" x14ac:dyDescent="0.25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</row>
    <row r="189" spans="1:25" ht="15.75" customHeight="1" x14ac:dyDescent="0.25">
      <c r="A189" s="80"/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</row>
    <row r="190" spans="1:25" ht="15.75" customHeight="1" x14ac:dyDescent="0.25">
      <c r="A190" s="80"/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</row>
    <row r="191" spans="1:25" ht="15.75" customHeight="1" x14ac:dyDescent="0.25">
      <c r="A191" s="80"/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</row>
    <row r="192" spans="1:25" ht="15.75" customHeight="1" x14ac:dyDescent="0.25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</row>
    <row r="193" spans="1:25" ht="15.75" customHeight="1" x14ac:dyDescent="0.25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</row>
    <row r="194" spans="1:25" ht="15.75" customHeight="1" x14ac:dyDescent="0.25">
      <c r="A194" s="80"/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</row>
    <row r="195" spans="1:25" ht="15.75" customHeight="1" x14ac:dyDescent="0.25">
      <c r="A195" s="80"/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</row>
    <row r="196" spans="1:25" ht="15.75" customHeight="1" x14ac:dyDescent="0.25">
      <c r="A196" s="80"/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</row>
    <row r="197" spans="1:25" ht="15.75" customHeight="1" x14ac:dyDescent="0.25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</row>
    <row r="198" spans="1:25" ht="15.75" customHeight="1" x14ac:dyDescent="0.25">
      <c r="A198" s="80"/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</row>
    <row r="199" spans="1:25" ht="15.75" customHeight="1" x14ac:dyDescent="0.25">
      <c r="A199" s="80"/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</row>
    <row r="200" spans="1:25" ht="15.75" customHeight="1" x14ac:dyDescent="0.25">
      <c r="A200" s="80"/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</row>
    <row r="201" spans="1:25" ht="15.75" customHeight="1" x14ac:dyDescent="0.25">
      <c r="A201" s="80"/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</row>
    <row r="202" spans="1:25" ht="15.75" customHeight="1" x14ac:dyDescent="0.25">
      <c r="A202" s="80"/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</row>
    <row r="203" spans="1:25" ht="15.75" customHeight="1" x14ac:dyDescent="0.25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</row>
    <row r="204" spans="1:25" ht="15.75" customHeight="1" x14ac:dyDescent="0.25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</row>
    <row r="205" spans="1:25" ht="15.75" customHeight="1" x14ac:dyDescent="0.25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</row>
    <row r="206" spans="1:25" ht="15.75" customHeight="1" x14ac:dyDescent="0.25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</row>
    <row r="207" spans="1:25" ht="15.75" customHeight="1" x14ac:dyDescent="0.25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</row>
    <row r="208" spans="1:25" ht="15.75" customHeight="1" x14ac:dyDescent="0.25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</row>
    <row r="209" spans="1:25" ht="15.75" customHeight="1" x14ac:dyDescent="0.25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</row>
    <row r="210" spans="1:25" ht="15.75" customHeight="1" x14ac:dyDescent="0.25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</row>
    <row r="211" spans="1:25" ht="15.75" customHeight="1" x14ac:dyDescent="0.25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</row>
    <row r="212" spans="1:25" ht="15.75" customHeight="1" x14ac:dyDescent="0.25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</row>
    <row r="213" spans="1:25" ht="15.75" customHeight="1" x14ac:dyDescent="0.25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</row>
    <row r="214" spans="1:25" ht="15.75" customHeight="1" x14ac:dyDescent="0.25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</row>
    <row r="215" spans="1:25" ht="15.75" customHeight="1" x14ac:dyDescent="0.25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</row>
    <row r="216" spans="1:25" ht="15.75" customHeight="1" x14ac:dyDescent="0.25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</row>
    <row r="217" spans="1:25" ht="15.75" customHeight="1" x14ac:dyDescent="0.25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</row>
    <row r="218" spans="1:25" ht="15.75" customHeight="1" x14ac:dyDescent="0.25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</row>
    <row r="219" spans="1:25" ht="15.75" customHeight="1" x14ac:dyDescent="0.25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</row>
    <row r="220" spans="1:25" ht="15.75" customHeight="1" x14ac:dyDescent="0.25">
      <c r="A220" s="80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</row>
    <row r="221" spans="1:25" ht="15.75" customHeight="1" x14ac:dyDescent="0.25">
      <c r="A221" s="80"/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</row>
    <row r="222" spans="1:25" ht="15.75" customHeight="1" x14ac:dyDescent="0.25">
      <c r="A222" s="80"/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</row>
    <row r="223" spans="1:25" ht="15.75" customHeight="1" x14ac:dyDescent="0.25">
      <c r="A223" s="80"/>
      <c r="B223" s="80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</row>
    <row r="224" spans="1:25" ht="15.75" customHeight="1" x14ac:dyDescent="0.25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</row>
    <row r="225" spans="1:25" ht="15.75" customHeight="1" x14ac:dyDescent="0.25">
      <c r="A225" s="80"/>
      <c r="B225" s="80"/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</row>
    <row r="226" spans="1:25" ht="15.75" customHeight="1" x14ac:dyDescent="0.25">
      <c r="A226" s="80"/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</row>
    <row r="227" spans="1:25" ht="15.75" customHeight="1" x14ac:dyDescent="0.25">
      <c r="A227" s="80"/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</row>
    <row r="228" spans="1:25" ht="15.75" customHeight="1" x14ac:dyDescent="0.25">
      <c r="A228" s="80"/>
      <c r="B228" s="80"/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</row>
    <row r="229" spans="1:25" ht="15.75" customHeight="1" x14ac:dyDescent="0.25">
      <c r="A229" s="80"/>
      <c r="B229" s="80"/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</row>
    <row r="230" spans="1:25" ht="15.75" customHeight="1" x14ac:dyDescent="0.25">
      <c r="A230" s="80"/>
      <c r="B230" s="80"/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</row>
    <row r="231" spans="1:25" ht="15.75" customHeight="1" x14ac:dyDescent="0.25">
      <c r="A231" s="80"/>
      <c r="B231" s="80"/>
      <c r="C231" s="8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</row>
    <row r="232" spans="1:25" ht="15.75" customHeight="1" x14ac:dyDescent="0.25">
      <c r="A232" s="80"/>
      <c r="B232" s="80"/>
      <c r="C232" s="8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</row>
    <row r="233" spans="1:25" ht="15.75" customHeight="1" x14ac:dyDescent="0.25">
      <c r="A233" s="80"/>
      <c r="B233" s="80"/>
      <c r="C233" s="8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</row>
    <row r="234" spans="1:25" ht="15.75" customHeight="1" x14ac:dyDescent="0.25">
      <c r="A234" s="80"/>
      <c r="B234" s="80"/>
      <c r="C234" s="8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</row>
    <row r="235" spans="1:25" ht="15.75" customHeight="1" x14ac:dyDescent="0.25">
      <c r="A235" s="80"/>
      <c r="B235" s="80"/>
      <c r="C235" s="8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</row>
    <row r="236" spans="1:25" ht="15.75" customHeight="1" x14ac:dyDescent="0.25">
      <c r="A236" s="80"/>
      <c r="B236" s="80"/>
      <c r="C236" s="8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</row>
    <row r="237" spans="1:25" ht="15.75" customHeight="1" x14ac:dyDescent="0.25">
      <c r="A237" s="80"/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</row>
    <row r="238" spans="1:25" ht="15.75" customHeight="1" x14ac:dyDescent="0.25">
      <c r="A238" s="80"/>
      <c r="B238" s="80"/>
      <c r="C238" s="8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</row>
    <row r="239" spans="1:25" ht="15.75" customHeight="1" x14ac:dyDescent="0.25">
      <c r="A239" s="80"/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</row>
    <row r="240" spans="1:25" ht="15.75" customHeight="1" x14ac:dyDescent="0.25">
      <c r="A240" s="80"/>
      <c r="B240" s="80"/>
      <c r="C240" s="8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</row>
    <row r="241" spans="1:25" ht="15.75" customHeight="1" x14ac:dyDescent="0.25">
      <c r="A241" s="80"/>
      <c r="B241" s="80"/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</row>
    <row r="242" spans="1:25" ht="15.75" customHeight="1" x14ac:dyDescent="0.25">
      <c r="A242" s="80"/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</row>
    <row r="243" spans="1:25" ht="15.75" customHeight="1" x14ac:dyDescent="0.25">
      <c r="A243" s="80"/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</row>
    <row r="244" spans="1:25" ht="15.75" customHeight="1" x14ac:dyDescent="0.25">
      <c r="A244" s="80"/>
      <c r="B244" s="80"/>
      <c r="C244" s="8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</row>
    <row r="245" spans="1:25" ht="15.75" customHeight="1" x14ac:dyDescent="0.25">
      <c r="A245" s="80"/>
      <c r="B245" s="80"/>
      <c r="C245" s="8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</row>
    <row r="246" spans="1:25" ht="15.75" customHeight="1" x14ac:dyDescent="0.25">
      <c r="A246" s="80"/>
      <c r="B246" s="80"/>
      <c r="C246" s="8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</row>
    <row r="247" spans="1:25" ht="15.75" customHeight="1" x14ac:dyDescent="0.25">
      <c r="A247" s="80"/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</row>
    <row r="248" spans="1:25" ht="15.75" customHeight="1" x14ac:dyDescent="0.25">
      <c r="A248" s="80"/>
      <c r="B248" s="80"/>
      <c r="C248" s="8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</row>
    <row r="249" spans="1:25" ht="15.75" customHeight="1" x14ac:dyDescent="0.25">
      <c r="A249" s="80"/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</row>
    <row r="250" spans="1:25" ht="15.75" customHeight="1" x14ac:dyDescent="0.25">
      <c r="A250" s="80"/>
      <c r="B250" s="80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</row>
    <row r="251" spans="1:25" ht="15.75" customHeight="1" x14ac:dyDescent="0.25">
      <c r="A251" s="80"/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</row>
    <row r="252" spans="1:25" ht="15.75" customHeight="1" x14ac:dyDescent="0.25">
      <c r="A252" s="80"/>
      <c r="B252" s="80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</row>
    <row r="253" spans="1:25" ht="15.75" customHeight="1" x14ac:dyDescent="0.25">
      <c r="A253" s="80"/>
      <c r="B253" s="80"/>
      <c r="C253" s="8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0"/>
      <c r="Y253" s="80"/>
    </row>
    <row r="254" spans="1:25" ht="15.75" customHeight="1" x14ac:dyDescent="0.25">
      <c r="A254" s="80"/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</row>
    <row r="255" spans="1:25" ht="15.75" customHeight="1" x14ac:dyDescent="0.25">
      <c r="A255" s="80"/>
      <c r="B255" s="80"/>
      <c r="C255" s="8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</row>
    <row r="256" spans="1:25" ht="15.75" customHeight="1" x14ac:dyDescent="0.25">
      <c r="A256" s="80"/>
      <c r="B256" s="80"/>
      <c r="C256" s="8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</row>
    <row r="257" spans="1:25" ht="15.75" customHeight="1" x14ac:dyDescent="0.25">
      <c r="A257" s="80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</row>
    <row r="258" spans="1:25" ht="15.75" customHeight="1" x14ac:dyDescent="0.25">
      <c r="A258" s="80"/>
      <c r="B258" s="80"/>
      <c r="C258" s="8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</row>
    <row r="259" spans="1:25" ht="15.75" customHeight="1" x14ac:dyDescent="0.25">
      <c r="A259" s="80"/>
      <c r="B259" s="80"/>
      <c r="C259" s="8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</row>
    <row r="260" spans="1:25" ht="15.75" customHeight="1" x14ac:dyDescent="0.25">
      <c r="A260" s="80"/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0"/>
      <c r="Y260" s="80"/>
    </row>
    <row r="261" spans="1:25" ht="15.75" customHeight="1" x14ac:dyDescent="0.25">
      <c r="A261" s="80"/>
      <c r="B261" s="80"/>
      <c r="C261" s="8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0"/>
      <c r="Y261" s="80"/>
    </row>
    <row r="262" spans="1:25" ht="15.75" customHeight="1" x14ac:dyDescent="0.25">
      <c r="A262" s="80"/>
      <c r="B262" s="80"/>
      <c r="C262" s="8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0"/>
      <c r="Y262" s="80"/>
    </row>
    <row r="263" spans="1:25" ht="15.75" customHeight="1" x14ac:dyDescent="0.25">
      <c r="A263" s="80"/>
      <c r="B263" s="80"/>
      <c r="C263" s="8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</row>
    <row r="264" spans="1:25" ht="15.75" customHeight="1" x14ac:dyDescent="0.25">
      <c r="A264" s="80"/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</row>
    <row r="265" spans="1:25" ht="15.75" customHeight="1" x14ac:dyDescent="0.25">
      <c r="A265" s="80"/>
      <c r="B265" s="80"/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</row>
    <row r="266" spans="1:25" ht="15.75" customHeight="1" x14ac:dyDescent="0.25">
      <c r="A266" s="80"/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</row>
    <row r="267" spans="1:25" ht="15.75" customHeight="1" x14ac:dyDescent="0.25">
      <c r="A267" s="80"/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</row>
    <row r="268" spans="1:25" ht="15.75" customHeight="1" x14ac:dyDescent="0.25">
      <c r="A268" s="80"/>
      <c r="B268" s="80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</row>
    <row r="269" spans="1:25" ht="15.75" customHeight="1" x14ac:dyDescent="0.25">
      <c r="A269" s="80"/>
      <c r="B269" s="80"/>
      <c r="C269" s="8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0"/>
      <c r="Y269" s="80"/>
    </row>
    <row r="270" spans="1:25" ht="15.75" customHeight="1" x14ac:dyDescent="0.25">
      <c r="A270" s="80"/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0"/>
      <c r="Y270" s="80"/>
    </row>
    <row r="271" spans="1:25" ht="15.75" customHeight="1" x14ac:dyDescent="0.25">
      <c r="A271" s="80"/>
      <c r="B271" s="80"/>
      <c r="C271" s="8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0"/>
      <c r="Y271" s="80"/>
    </row>
    <row r="272" spans="1:25" ht="15.75" customHeight="1" x14ac:dyDescent="0.25">
      <c r="A272" s="80"/>
      <c r="B272" s="80"/>
      <c r="C272" s="8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0"/>
      <c r="Y272" s="80"/>
    </row>
    <row r="273" spans="1:25" ht="15.75" customHeight="1" x14ac:dyDescent="0.25">
      <c r="A273" s="80"/>
      <c r="B273" s="80"/>
      <c r="C273" s="8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0"/>
      <c r="Y273" s="80"/>
    </row>
    <row r="274" spans="1:25" ht="15.75" customHeight="1" x14ac:dyDescent="0.25">
      <c r="A274" s="80"/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0"/>
      <c r="Y274" s="80"/>
    </row>
    <row r="275" spans="1:25" ht="15.75" customHeight="1" x14ac:dyDescent="0.25">
      <c r="A275" s="80"/>
      <c r="B275" s="80"/>
      <c r="C275" s="8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0"/>
      <c r="Y275" s="80"/>
    </row>
    <row r="276" spans="1:25" ht="15.75" customHeight="1" x14ac:dyDescent="0.25">
      <c r="A276" s="80"/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0"/>
      <c r="Y276" s="80"/>
    </row>
    <row r="277" spans="1:25" ht="15.75" customHeight="1" x14ac:dyDescent="0.25">
      <c r="A277" s="80"/>
      <c r="B277" s="80"/>
      <c r="C277" s="8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0"/>
      <c r="Y277" s="80"/>
    </row>
    <row r="278" spans="1:25" ht="15.75" customHeight="1" x14ac:dyDescent="0.25">
      <c r="A278" s="80"/>
      <c r="B278" s="80"/>
      <c r="C278" s="8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0"/>
      <c r="Y278" s="80"/>
    </row>
    <row r="279" spans="1:25" ht="15.75" customHeight="1" x14ac:dyDescent="0.25">
      <c r="A279" s="80"/>
      <c r="B279" s="80"/>
      <c r="C279" s="8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0"/>
      <c r="Y279" s="80"/>
    </row>
    <row r="280" spans="1:25" ht="15.75" customHeight="1" x14ac:dyDescent="0.25">
      <c r="A280" s="80"/>
      <c r="B280" s="80"/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0"/>
      <c r="Y280" s="80"/>
    </row>
    <row r="281" spans="1:25" ht="15.75" customHeight="1" x14ac:dyDescent="0.25">
      <c r="A281" s="80"/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0"/>
      <c r="Y281" s="80"/>
    </row>
    <row r="282" spans="1:25" ht="15.75" customHeight="1" x14ac:dyDescent="0.25">
      <c r="A282" s="80"/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0"/>
      <c r="Y282" s="80"/>
    </row>
    <row r="283" spans="1:25" ht="15.75" customHeight="1" x14ac:dyDescent="0.25">
      <c r="A283" s="80"/>
      <c r="B283" s="80"/>
      <c r="C283" s="8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</row>
    <row r="284" spans="1:25" ht="15.75" customHeight="1" x14ac:dyDescent="0.25">
      <c r="A284" s="80"/>
      <c r="B284" s="80"/>
      <c r="C284" s="8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</row>
    <row r="285" spans="1:25" ht="15.75" customHeight="1" x14ac:dyDescent="0.25">
      <c r="A285" s="80"/>
      <c r="B285" s="80"/>
      <c r="C285" s="8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</row>
    <row r="286" spans="1:25" ht="15.75" customHeight="1" x14ac:dyDescent="0.25">
      <c r="A286" s="80"/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</row>
    <row r="287" spans="1:25" ht="15.75" customHeight="1" x14ac:dyDescent="0.25">
      <c r="A287" s="80"/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</row>
    <row r="288" spans="1:25" ht="15.75" customHeight="1" x14ac:dyDescent="0.25">
      <c r="A288" s="80"/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</row>
    <row r="289" spans="1:25" ht="15.75" customHeight="1" x14ac:dyDescent="0.25">
      <c r="A289" s="80"/>
      <c r="B289" s="80"/>
      <c r="C289" s="8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0"/>
      <c r="Y289" s="80"/>
    </row>
    <row r="290" spans="1:25" ht="15.75" customHeight="1" x14ac:dyDescent="0.25">
      <c r="A290" s="80"/>
      <c r="B290" s="80"/>
      <c r="C290" s="8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0"/>
      <c r="Y290" s="80"/>
    </row>
    <row r="291" spans="1:25" ht="15.75" customHeight="1" x14ac:dyDescent="0.25">
      <c r="A291" s="80"/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0"/>
      <c r="Y291" s="80"/>
    </row>
    <row r="292" spans="1:25" ht="15.75" customHeight="1" x14ac:dyDescent="0.25">
      <c r="A292" s="80"/>
      <c r="B292" s="80"/>
      <c r="C292" s="8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0"/>
      <c r="Y292" s="80"/>
    </row>
    <row r="293" spans="1:25" ht="15.75" customHeight="1" x14ac:dyDescent="0.25">
      <c r="A293" s="80"/>
      <c r="B293" s="80"/>
      <c r="C293" s="8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</row>
    <row r="294" spans="1:25" ht="15.75" customHeight="1" x14ac:dyDescent="0.25">
      <c r="A294" s="80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</row>
    <row r="295" spans="1:25" ht="15.75" customHeight="1" x14ac:dyDescent="0.25">
      <c r="A295" s="80"/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</row>
    <row r="296" spans="1:25" ht="15.75" customHeight="1" x14ac:dyDescent="0.25">
      <c r="A296" s="80"/>
      <c r="B296" s="80"/>
      <c r="C296" s="8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</row>
    <row r="297" spans="1:25" ht="15.75" customHeight="1" x14ac:dyDescent="0.25">
      <c r="A297" s="80"/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</row>
    <row r="298" spans="1:25" ht="15.75" customHeight="1" x14ac:dyDescent="0.25">
      <c r="A298" s="80"/>
      <c r="B298" s="80"/>
      <c r="C298" s="8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</row>
    <row r="299" spans="1:25" ht="15.75" customHeight="1" x14ac:dyDescent="0.25">
      <c r="A299" s="80"/>
      <c r="B299" s="80"/>
      <c r="C299" s="8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</row>
    <row r="300" spans="1:25" ht="15.75" customHeight="1" x14ac:dyDescent="0.25">
      <c r="A300" s="80"/>
      <c r="B300" s="80"/>
      <c r="C300" s="8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</row>
    <row r="301" spans="1:25" ht="15.75" customHeight="1" x14ac:dyDescent="0.25">
      <c r="A301" s="80"/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</row>
    <row r="302" spans="1:25" ht="15.75" customHeight="1" x14ac:dyDescent="0.25">
      <c r="A302" s="80"/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</row>
  </sheetData>
  <mergeCells count="27">
    <mergeCell ref="B92:C92"/>
    <mergeCell ref="B93:C93"/>
    <mergeCell ref="B94:C94"/>
    <mergeCell ref="N6:O6"/>
    <mergeCell ref="A4:Y4"/>
    <mergeCell ref="B83:C83"/>
    <mergeCell ref="B89:C89"/>
    <mergeCell ref="B90:C90"/>
    <mergeCell ref="B91:C91"/>
    <mergeCell ref="B88:C88"/>
    <mergeCell ref="B84:C84"/>
    <mergeCell ref="B85:C85"/>
    <mergeCell ref="B86:C86"/>
    <mergeCell ref="B87:C87"/>
    <mergeCell ref="A1:Y1"/>
    <mergeCell ref="A2:Y2"/>
    <mergeCell ref="A3:U3"/>
    <mergeCell ref="T6:U6"/>
    <mergeCell ref="V6:W6"/>
    <mergeCell ref="X6:Y6"/>
    <mergeCell ref="R6:S6"/>
    <mergeCell ref="P6:Q6"/>
    <mergeCell ref="D6:E6"/>
    <mergeCell ref="F6:G6"/>
    <mergeCell ref="H6:I6"/>
    <mergeCell ref="J6:K6"/>
    <mergeCell ref="L6:M6"/>
  </mergeCells>
  <conditionalFormatting sqref="D7:D82 F7:F82 H7:H82 J7:J82 L7:L82 N7:N82 P7:P82 R7:R82 T7:T82 V7:V82 X7:X82">
    <cfRule type="cellIs" dxfId="90" priority="2" operator="lessThan">
      <formula>0.55</formula>
    </cfRule>
  </conditionalFormatting>
  <conditionalFormatting sqref="D7:D82 F7:F82 P7:P82 R7:R82 T7:T82 V7:V82 X7:X82">
    <cfRule type="cellIs" dxfId="89" priority="5" stopIfTrue="1" operator="lessThan">
      <formula>0.5</formula>
    </cfRule>
  </conditionalFormatting>
  <conditionalFormatting sqref="E7:E82 G7:G82 I7:I82 K7:K82 M7:M82 O7:O82 Q7:Q82 S7:S82 U7:U82 W7:W82 Y7:Y82">
    <cfRule type="containsText" dxfId="88" priority="1" operator="containsText" text="N">
      <formula>NOT(ISERROR(SEARCH("N",E7)))</formula>
    </cfRule>
  </conditionalFormatting>
  <conditionalFormatting sqref="H7:H82">
    <cfRule type="cellIs" dxfId="87" priority="8" operator="lessThan">
      <formula>0.45</formula>
    </cfRule>
  </conditionalFormatting>
  <conditionalFormatting sqref="J7:J82">
    <cfRule type="cellIs" dxfId="86" priority="7" stopIfTrue="1" operator="lessThan">
      <formula>0.45</formula>
    </cfRule>
  </conditionalFormatting>
  <conditionalFormatting sqref="L7:L82 N7:N82">
    <cfRule type="cellIs" dxfId="85" priority="9" stopIfTrue="1" operator="lessThan">
      <formula>0.45</formula>
    </cfRule>
    <cfRule type="cellIs" dxfId="84" priority="10" operator="lessThan">
      <formula>0.45</formula>
    </cfRule>
  </conditionalFormatting>
  <pageMargins left="0.7" right="0.7" top="0.75" bottom="0.75" header="0" footer="0"/>
  <pageSetup paperSize="8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Y308"/>
  <sheetViews>
    <sheetView topLeftCell="A68" zoomScale="115" zoomScaleNormal="115" workbookViewId="0">
      <selection activeCell="S96" sqref="S96"/>
    </sheetView>
  </sheetViews>
  <sheetFormatPr defaultColWidth="12.5703125" defaultRowHeight="15" customHeight="1" x14ac:dyDescent="0.25"/>
  <cols>
    <col min="1" max="1" width="7.5703125" customWidth="1"/>
    <col min="2" max="2" width="10.140625" bestFit="1" customWidth="1"/>
    <col min="3" max="3" width="48" bestFit="1" customWidth="1"/>
    <col min="4" max="4" width="7.5703125" customWidth="1"/>
    <col min="5" max="5" width="9.140625" bestFit="1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  <col min="22" max="22" width="7.5703125" customWidth="1"/>
    <col min="23" max="23" width="9.140625" bestFit="1" customWidth="1"/>
    <col min="24" max="26" width="7.5703125" customWidth="1"/>
  </cols>
  <sheetData>
    <row r="1" spans="1:25" ht="18.75" x14ac:dyDescent="0.25">
      <c r="A1" s="229" t="s">
        <v>68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  <c r="X1" s="36"/>
      <c r="Y1" s="36"/>
    </row>
    <row r="2" spans="1:25" ht="15.75" x14ac:dyDescent="0.25">
      <c r="A2" s="230" t="s">
        <v>69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37"/>
      <c r="Y2" s="37"/>
    </row>
    <row r="3" spans="1:25" ht="15" customHeight="1" x14ac:dyDescent="0.25">
      <c r="A3" s="231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31"/>
      <c r="W3" s="31"/>
      <c r="X3" s="31"/>
      <c r="Y3" s="31"/>
    </row>
    <row r="4" spans="1:25" ht="42" customHeight="1" x14ac:dyDescent="0.25">
      <c r="A4" s="263" t="s">
        <v>275</v>
      </c>
      <c r="B4" s="263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38"/>
      <c r="Y4" s="38"/>
    </row>
    <row r="5" spans="1:25" ht="2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</row>
    <row r="6" spans="1:25" ht="66.75" customHeight="1" x14ac:dyDescent="0.25">
      <c r="A6" s="13" t="s">
        <v>71</v>
      </c>
      <c r="B6" s="13" t="s">
        <v>72</v>
      </c>
      <c r="C6" s="13" t="s">
        <v>73</v>
      </c>
      <c r="D6" s="232" t="s">
        <v>276</v>
      </c>
      <c r="E6" s="233"/>
      <c r="F6" s="232" t="s">
        <v>277</v>
      </c>
      <c r="G6" s="233"/>
      <c r="H6" s="232" t="s">
        <v>278</v>
      </c>
      <c r="I6" s="233"/>
      <c r="J6" s="232" t="s">
        <v>279</v>
      </c>
      <c r="K6" s="233"/>
      <c r="L6" s="232" t="s">
        <v>280</v>
      </c>
      <c r="M6" s="233"/>
      <c r="N6" s="232" t="s">
        <v>281</v>
      </c>
      <c r="O6" s="233"/>
      <c r="P6" s="232" t="s">
        <v>282</v>
      </c>
      <c r="Q6" s="233"/>
      <c r="R6" s="232" t="s">
        <v>283</v>
      </c>
      <c r="S6" s="233"/>
      <c r="T6" s="232" t="s">
        <v>284</v>
      </c>
      <c r="U6" s="233"/>
      <c r="V6" s="232" t="s">
        <v>285</v>
      </c>
      <c r="W6" s="233"/>
    </row>
    <row r="7" spans="1:25" ht="15.75" x14ac:dyDescent="0.25">
      <c r="A7" s="77">
        <v>1</v>
      </c>
      <c r="B7" s="33">
        <v>1701</v>
      </c>
      <c r="C7" s="33" t="s">
        <v>197</v>
      </c>
      <c r="D7" s="32">
        <v>0.63</v>
      </c>
      <c r="E7" s="77" t="str">
        <f t="shared" ref="E7:E77" si="0">IF(D7&gt;=55%,"Y","N")</f>
        <v>Y</v>
      </c>
      <c r="F7" s="32">
        <v>0.56999999999999995</v>
      </c>
      <c r="G7" s="77" t="str">
        <f t="shared" ref="G7:G77" si="1">IF(F7&gt;=55%,"Y","N")</f>
        <v>Y</v>
      </c>
      <c r="H7" s="32">
        <v>0.74</v>
      </c>
      <c r="I7" s="77" t="str">
        <f>IF(H7&gt;=55%,"Y","N")</f>
        <v>Y</v>
      </c>
      <c r="J7" s="32">
        <v>0.62</v>
      </c>
      <c r="K7" s="77" t="str">
        <f t="shared" ref="K7:K77" si="2">IF(J7&gt;=55%,"Y","N")</f>
        <v>Y</v>
      </c>
      <c r="L7" s="32">
        <v>0.73</v>
      </c>
      <c r="M7" s="77" t="str">
        <f>IF(L7&gt;=55%,"Y","N")</f>
        <v>Y</v>
      </c>
      <c r="N7" s="32">
        <v>0.59</v>
      </c>
      <c r="O7" s="77" t="str">
        <f t="shared" ref="O7:O77" si="3">IF(N7&gt;=55%,"Y","N")</f>
        <v>Y</v>
      </c>
      <c r="P7" s="32">
        <v>0.7</v>
      </c>
      <c r="Q7" s="77" t="str">
        <f t="shared" ref="Q7:Q77" si="4">IF(P7&gt;=55%,"Y","N")</f>
        <v>Y</v>
      </c>
      <c r="R7" s="32">
        <v>0.67</v>
      </c>
      <c r="S7" s="77" t="str">
        <f t="shared" ref="S7:S77" si="5">IF(R7&gt;=55%,"Y","N")</f>
        <v>Y</v>
      </c>
      <c r="T7" s="32">
        <v>0.76</v>
      </c>
      <c r="U7" s="77" t="str">
        <f t="shared" ref="U7:U77" si="6">IF(T7&gt;=55%,"Y","N")</f>
        <v>Y</v>
      </c>
      <c r="V7" s="32">
        <v>0.75</v>
      </c>
      <c r="W7" s="77" t="str">
        <f t="shared" ref="W7:W77" si="7">IF(V7&gt;=55%,"Y","N")</f>
        <v>Y</v>
      </c>
    </row>
    <row r="8" spans="1:25" ht="15.75" x14ac:dyDescent="0.25">
      <c r="A8" s="77">
        <v>2</v>
      </c>
      <c r="B8" s="33">
        <v>1702</v>
      </c>
      <c r="C8" s="33" t="s">
        <v>198</v>
      </c>
      <c r="D8" s="32">
        <v>0.62</v>
      </c>
      <c r="E8" s="77" t="str">
        <f t="shared" si="0"/>
        <v>Y</v>
      </c>
      <c r="F8" s="32">
        <v>0.5</v>
      </c>
      <c r="G8" s="77" t="str">
        <f t="shared" si="1"/>
        <v>N</v>
      </c>
      <c r="H8" s="32">
        <v>0.56000000000000005</v>
      </c>
      <c r="I8" s="77" t="str">
        <f t="shared" ref="I8:I77" si="8">IF(H8&gt;=55%,"Y","N")</f>
        <v>Y</v>
      </c>
      <c r="J8" s="32">
        <v>0.57999999999999996</v>
      </c>
      <c r="K8" s="77" t="str">
        <f t="shared" si="2"/>
        <v>Y</v>
      </c>
      <c r="L8" s="32">
        <v>0.51</v>
      </c>
      <c r="M8" s="77" t="str">
        <f t="shared" ref="M8:M77" si="9">IF(L8&gt;=55%,"Y","N")</f>
        <v>N</v>
      </c>
      <c r="N8" s="32">
        <v>0.59</v>
      </c>
      <c r="O8" s="77" t="str">
        <f t="shared" si="3"/>
        <v>Y</v>
      </c>
      <c r="P8" s="32">
        <v>0.7</v>
      </c>
      <c r="Q8" s="77" t="str">
        <f t="shared" si="4"/>
        <v>Y</v>
      </c>
      <c r="R8" s="32">
        <v>0.56000000000000005</v>
      </c>
      <c r="S8" s="77" t="str">
        <f t="shared" si="5"/>
        <v>Y</v>
      </c>
      <c r="T8" s="32">
        <v>0.7</v>
      </c>
      <c r="U8" s="77" t="str">
        <f t="shared" si="6"/>
        <v>Y</v>
      </c>
      <c r="V8" s="32">
        <v>0.64</v>
      </c>
      <c r="W8" s="77" t="str">
        <f t="shared" si="7"/>
        <v>Y</v>
      </c>
    </row>
    <row r="9" spans="1:25" ht="15.75" x14ac:dyDescent="0.25">
      <c r="A9" s="77">
        <v>3</v>
      </c>
      <c r="B9" s="33">
        <v>1703</v>
      </c>
      <c r="C9" s="33" t="s">
        <v>199</v>
      </c>
      <c r="D9" s="32">
        <v>0.51</v>
      </c>
      <c r="E9" s="77" t="str">
        <f t="shared" si="0"/>
        <v>N</v>
      </c>
      <c r="F9" s="32">
        <v>0.5</v>
      </c>
      <c r="G9" s="77" t="str">
        <f t="shared" si="1"/>
        <v>N</v>
      </c>
      <c r="H9" s="32">
        <v>0.59</v>
      </c>
      <c r="I9" s="77" t="str">
        <f t="shared" si="8"/>
        <v>Y</v>
      </c>
      <c r="J9" s="32">
        <v>0.55000000000000004</v>
      </c>
      <c r="K9" s="77" t="str">
        <f t="shared" si="2"/>
        <v>Y</v>
      </c>
      <c r="L9" s="32">
        <v>0.51</v>
      </c>
      <c r="M9" s="77" t="str">
        <f t="shared" si="9"/>
        <v>N</v>
      </c>
      <c r="N9" s="32">
        <v>0.49</v>
      </c>
      <c r="O9" s="77" t="str">
        <f t="shared" si="3"/>
        <v>N</v>
      </c>
      <c r="P9" s="32">
        <v>0.56000000000000005</v>
      </c>
      <c r="Q9" s="77" t="str">
        <f t="shared" si="4"/>
        <v>Y</v>
      </c>
      <c r="R9" s="32">
        <v>0.53</v>
      </c>
      <c r="S9" s="77" t="str">
        <f t="shared" si="5"/>
        <v>N</v>
      </c>
      <c r="T9" s="32">
        <v>0.8</v>
      </c>
      <c r="U9" s="77" t="str">
        <f t="shared" si="6"/>
        <v>Y</v>
      </c>
      <c r="V9" s="32">
        <v>0.6</v>
      </c>
      <c r="W9" s="77" t="str">
        <f t="shared" si="7"/>
        <v>Y</v>
      </c>
    </row>
    <row r="10" spans="1:25" ht="15.75" x14ac:dyDescent="0.25">
      <c r="A10" s="77">
        <v>4</v>
      </c>
      <c r="B10" s="33">
        <v>1706</v>
      </c>
      <c r="C10" s="33" t="s">
        <v>201</v>
      </c>
      <c r="D10" s="32">
        <v>0.54500000000000004</v>
      </c>
      <c r="E10" s="77" t="str">
        <f t="shared" si="0"/>
        <v>N</v>
      </c>
      <c r="F10" s="32">
        <v>0.62</v>
      </c>
      <c r="G10" s="77" t="str">
        <f t="shared" si="1"/>
        <v>Y</v>
      </c>
      <c r="H10" s="32">
        <v>0.76</v>
      </c>
      <c r="I10" s="77" t="str">
        <f t="shared" si="8"/>
        <v>Y</v>
      </c>
      <c r="J10" s="32">
        <v>0.59</v>
      </c>
      <c r="K10" s="77" t="str">
        <f t="shared" si="2"/>
        <v>Y</v>
      </c>
      <c r="L10" s="32">
        <v>0.76</v>
      </c>
      <c r="M10" s="77" t="str">
        <f t="shared" si="9"/>
        <v>Y</v>
      </c>
      <c r="N10" s="32">
        <v>0.52</v>
      </c>
      <c r="O10" s="77" t="str">
        <f t="shared" si="3"/>
        <v>N</v>
      </c>
      <c r="P10" s="32">
        <v>0.6</v>
      </c>
      <c r="Q10" s="77" t="str">
        <f t="shared" si="4"/>
        <v>Y</v>
      </c>
      <c r="R10" s="32">
        <v>0.62</v>
      </c>
      <c r="S10" s="77" t="str">
        <f t="shared" si="5"/>
        <v>Y</v>
      </c>
      <c r="T10" s="32">
        <v>0.64</v>
      </c>
      <c r="U10" s="77" t="str">
        <f t="shared" si="6"/>
        <v>Y</v>
      </c>
      <c r="V10" s="32">
        <v>0.83</v>
      </c>
      <c r="W10" s="77" t="str">
        <f t="shared" si="7"/>
        <v>Y</v>
      </c>
    </row>
    <row r="11" spans="1:25" ht="15.75" x14ac:dyDescent="0.25">
      <c r="A11" s="77">
        <v>5</v>
      </c>
      <c r="B11" s="33">
        <v>1707</v>
      </c>
      <c r="C11" s="33" t="s">
        <v>202</v>
      </c>
      <c r="D11" s="32">
        <v>0.6</v>
      </c>
      <c r="E11" s="77" t="str">
        <f t="shared" si="0"/>
        <v>Y</v>
      </c>
      <c r="F11" s="32">
        <v>0.5</v>
      </c>
      <c r="G11" s="77" t="str">
        <f t="shared" si="1"/>
        <v>N</v>
      </c>
      <c r="H11" s="32">
        <v>0.6</v>
      </c>
      <c r="I11" s="77" t="str">
        <f t="shared" si="8"/>
        <v>Y</v>
      </c>
      <c r="J11" s="32">
        <v>0.36</v>
      </c>
      <c r="K11" s="77" t="str">
        <f t="shared" si="2"/>
        <v>N</v>
      </c>
      <c r="L11" s="32">
        <v>0.72</v>
      </c>
      <c r="M11" s="77" t="str">
        <f t="shared" si="9"/>
        <v>Y</v>
      </c>
      <c r="N11" s="32">
        <v>0.59</v>
      </c>
      <c r="O11" s="77" t="str">
        <f t="shared" si="3"/>
        <v>Y</v>
      </c>
      <c r="P11" s="32">
        <v>0.6</v>
      </c>
      <c r="Q11" s="77" t="str">
        <f t="shared" si="4"/>
        <v>Y</v>
      </c>
      <c r="R11" s="32">
        <v>0.59</v>
      </c>
      <c r="S11" s="77" t="str">
        <f t="shared" si="5"/>
        <v>Y</v>
      </c>
      <c r="T11" s="32">
        <v>0.77</v>
      </c>
      <c r="U11" s="77" t="str">
        <f t="shared" si="6"/>
        <v>Y</v>
      </c>
      <c r="V11" s="32">
        <v>0.77</v>
      </c>
      <c r="W11" s="77" t="str">
        <f t="shared" si="7"/>
        <v>Y</v>
      </c>
    </row>
    <row r="12" spans="1:25" ht="15.75" x14ac:dyDescent="0.25">
      <c r="A12" s="77">
        <v>6</v>
      </c>
      <c r="B12" s="33">
        <v>1709</v>
      </c>
      <c r="C12" s="33" t="s">
        <v>204</v>
      </c>
      <c r="D12" s="32">
        <v>0.55500000000000005</v>
      </c>
      <c r="E12" s="77" t="str">
        <f t="shared" si="0"/>
        <v>Y</v>
      </c>
      <c r="F12" s="32">
        <v>0.57999999999999996</v>
      </c>
      <c r="G12" s="77" t="str">
        <f t="shared" si="1"/>
        <v>Y</v>
      </c>
      <c r="H12" s="32">
        <v>0.59</v>
      </c>
      <c r="I12" s="77" t="str">
        <f t="shared" si="8"/>
        <v>Y</v>
      </c>
      <c r="J12" s="32">
        <v>0.47</v>
      </c>
      <c r="K12" s="77" t="str">
        <f t="shared" si="2"/>
        <v>N</v>
      </c>
      <c r="L12" s="32">
        <v>0.56000000000000005</v>
      </c>
      <c r="M12" s="77" t="str">
        <f t="shared" si="9"/>
        <v>Y</v>
      </c>
      <c r="N12" s="32">
        <v>0.51</v>
      </c>
      <c r="O12" s="77" t="str">
        <f t="shared" si="3"/>
        <v>N</v>
      </c>
      <c r="P12" s="32">
        <v>0.56000000000000005</v>
      </c>
      <c r="Q12" s="77" t="str">
        <f t="shared" si="4"/>
        <v>Y</v>
      </c>
      <c r="R12" s="32">
        <v>0.57999999999999996</v>
      </c>
      <c r="S12" s="77" t="str">
        <f t="shared" si="5"/>
        <v>Y</v>
      </c>
      <c r="T12" s="32">
        <v>0.83</v>
      </c>
      <c r="U12" s="77" t="str">
        <f t="shared" si="6"/>
        <v>Y</v>
      </c>
      <c r="V12" s="32">
        <v>0.6</v>
      </c>
      <c r="W12" s="77" t="str">
        <f t="shared" si="7"/>
        <v>Y</v>
      </c>
    </row>
    <row r="13" spans="1:25" ht="15.75" x14ac:dyDescent="0.25">
      <c r="A13" s="77">
        <v>7</v>
      </c>
      <c r="B13" s="33">
        <v>1711</v>
      </c>
      <c r="C13" s="33" t="s">
        <v>206</v>
      </c>
      <c r="D13" s="32">
        <v>0.45</v>
      </c>
      <c r="E13" s="77" t="str">
        <f t="shared" si="0"/>
        <v>N</v>
      </c>
      <c r="F13" s="32">
        <v>0.55000000000000004</v>
      </c>
      <c r="G13" s="77" t="str">
        <f t="shared" si="1"/>
        <v>Y</v>
      </c>
      <c r="H13" s="32">
        <v>0.45</v>
      </c>
      <c r="I13" s="77" t="str">
        <f t="shared" si="8"/>
        <v>N</v>
      </c>
      <c r="J13" s="32">
        <v>0.2</v>
      </c>
      <c r="K13" s="77" t="str">
        <f t="shared" si="2"/>
        <v>N</v>
      </c>
      <c r="L13" s="32">
        <v>0.52</v>
      </c>
      <c r="M13" s="77" t="str">
        <f t="shared" si="9"/>
        <v>N</v>
      </c>
      <c r="N13" s="32">
        <v>0.55000000000000004</v>
      </c>
      <c r="O13" s="77" t="str">
        <f t="shared" si="3"/>
        <v>Y</v>
      </c>
      <c r="P13" s="32">
        <v>0.56000000000000005</v>
      </c>
      <c r="Q13" s="77" t="str">
        <f t="shared" si="4"/>
        <v>Y</v>
      </c>
      <c r="R13" s="32">
        <v>0.53</v>
      </c>
      <c r="S13" s="77" t="str">
        <f t="shared" si="5"/>
        <v>N</v>
      </c>
      <c r="T13" s="32">
        <v>0.57999999999999996</v>
      </c>
      <c r="U13" s="77" t="str">
        <f t="shared" si="6"/>
        <v>Y</v>
      </c>
      <c r="V13" s="32">
        <v>0</v>
      </c>
      <c r="W13" s="77" t="str">
        <f t="shared" si="7"/>
        <v>N</v>
      </c>
    </row>
    <row r="14" spans="1:25" ht="15.75" x14ac:dyDescent="0.25">
      <c r="A14" s="77">
        <v>8</v>
      </c>
      <c r="B14" s="33">
        <v>1705</v>
      </c>
      <c r="C14" s="33" t="s">
        <v>200</v>
      </c>
      <c r="D14" s="32">
        <v>0.47</v>
      </c>
      <c r="E14" s="77" t="str">
        <f t="shared" si="0"/>
        <v>N</v>
      </c>
      <c r="F14" s="32">
        <v>0.55000000000000004</v>
      </c>
      <c r="G14" s="77" t="str">
        <f t="shared" si="1"/>
        <v>Y</v>
      </c>
      <c r="H14" s="32">
        <v>0.46</v>
      </c>
      <c r="I14" s="77" t="str">
        <f t="shared" si="8"/>
        <v>N</v>
      </c>
      <c r="J14" s="32">
        <v>0.28999999999999998</v>
      </c>
      <c r="K14" s="77" t="str">
        <f t="shared" si="2"/>
        <v>N</v>
      </c>
      <c r="L14" s="32">
        <v>0.45</v>
      </c>
      <c r="M14" s="77" t="str">
        <f t="shared" si="9"/>
        <v>N</v>
      </c>
      <c r="N14" s="32">
        <v>0.47</v>
      </c>
      <c r="O14" s="77" t="str">
        <f t="shared" si="3"/>
        <v>N</v>
      </c>
      <c r="P14" s="32">
        <v>0.56000000000000005</v>
      </c>
      <c r="Q14" s="77" t="str">
        <f t="shared" si="4"/>
        <v>Y</v>
      </c>
      <c r="R14" s="32">
        <v>0.53</v>
      </c>
      <c r="S14" s="77" t="str">
        <f t="shared" si="5"/>
        <v>N</v>
      </c>
      <c r="T14" s="32">
        <v>0.57999999999999996</v>
      </c>
      <c r="U14" s="77" t="str">
        <f t="shared" si="6"/>
        <v>Y</v>
      </c>
      <c r="V14" s="32">
        <v>0.6</v>
      </c>
      <c r="W14" s="77" t="str">
        <f t="shared" si="7"/>
        <v>Y</v>
      </c>
    </row>
    <row r="15" spans="1:25" ht="15.75" x14ac:dyDescent="0.25">
      <c r="A15" s="77">
        <v>9</v>
      </c>
      <c r="B15" s="33">
        <v>1712</v>
      </c>
      <c r="C15" s="33" t="s">
        <v>207</v>
      </c>
      <c r="D15" s="32">
        <v>0.64</v>
      </c>
      <c r="E15" s="77" t="str">
        <f t="shared" si="0"/>
        <v>Y</v>
      </c>
      <c r="F15" s="32">
        <v>0.55000000000000004</v>
      </c>
      <c r="G15" s="77" t="str">
        <f t="shared" si="1"/>
        <v>Y</v>
      </c>
      <c r="H15" s="32">
        <v>0.68</v>
      </c>
      <c r="I15" s="77" t="str">
        <f t="shared" si="8"/>
        <v>Y</v>
      </c>
      <c r="J15" s="32">
        <v>0.52</v>
      </c>
      <c r="K15" s="77" t="str">
        <f t="shared" si="2"/>
        <v>N</v>
      </c>
      <c r="L15" s="32">
        <v>0.76</v>
      </c>
      <c r="M15" s="77" t="str">
        <f t="shared" si="9"/>
        <v>Y</v>
      </c>
      <c r="N15" s="32">
        <v>0.66</v>
      </c>
      <c r="O15" s="77" t="str">
        <f t="shared" si="3"/>
        <v>Y</v>
      </c>
      <c r="P15" s="32">
        <v>0.6</v>
      </c>
      <c r="Q15" s="77" t="str">
        <f t="shared" si="4"/>
        <v>Y</v>
      </c>
      <c r="R15" s="32">
        <v>0.66</v>
      </c>
      <c r="S15" s="77" t="str">
        <f t="shared" si="5"/>
        <v>Y</v>
      </c>
      <c r="T15" s="32">
        <v>0.83</v>
      </c>
      <c r="U15" s="77" t="str">
        <f t="shared" si="6"/>
        <v>Y</v>
      </c>
      <c r="V15" s="32">
        <v>0.75</v>
      </c>
      <c r="W15" s="77" t="str">
        <f t="shared" si="7"/>
        <v>Y</v>
      </c>
    </row>
    <row r="16" spans="1:25" ht="15.75" x14ac:dyDescent="0.25">
      <c r="A16" s="77">
        <v>10</v>
      </c>
      <c r="B16" s="33">
        <v>1713</v>
      </c>
      <c r="C16" s="33" t="s">
        <v>208</v>
      </c>
      <c r="D16" s="32">
        <v>0.66500000000000004</v>
      </c>
      <c r="E16" s="77" t="str">
        <f t="shared" si="0"/>
        <v>Y</v>
      </c>
      <c r="F16" s="32">
        <v>0.68</v>
      </c>
      <c r="G16" s="77" t="str">
        <f t="shared" si="1"/>
        <v>Y</v>
      </c>
      <c r="H16" s="32">
        <v>0.65</v>
      </c>
      <c r="I16" s="77" t="str">
        <f t="shared" si="8"/>
        <v>Y</v>
      </c>
      <c r="J16" s="32">
        <v>0.56999999999999995</v>
      </c>
      <c r="K16" s="77" t="str">
        <f t="shared" si="2"/>
        <v>Y</v>
      </c>
      <c r="L16" s="32">
        <v>0.6</v>
      </c>
      <c r="M16" s="77" t="str">
        <f t="shared" si="9"/>
        <v>Y</v>
      </c>
      <c r="N16" s="32">
        <v>0.66</v>
      </c>
      <c r="O16" s="77" t="str">
        <f t="shared" si="3"/>
        <v>Y</v>
      </c>
      <c r="P16" s="32">
        <v>0.7</v>
      </c>
      <c r="Q16" s="77" t="str">
        <f t="shared" si="4"/>
        <v>Y</v>
      </c>
      <c r="R16" s="32">
        <v>0.61</v>
      </c>
      <c r="S16" s="77" t="str">
        <f t="shared" si="5"/>
        <v>Y</v>
      </c>
      <c r="T16" s="32">
        <v>0.64</v>
      </c>
      <c r="U16" s="77" t="str">
        <f t="shared" si="6"/>
        <v>Y</v>
      </c>
      <c r="V16" s="32">
        <v>0.8</v>
      </c>
      <c r="W16" s="77" t="str">
        <f t="shared" si="7"/>
        <v>Y</v>
      </c>
    </row>
    <row r="17" spans="1:23" ht="15.75" customHeight="1" x14ac:dyDescent="0.25">
      <c r="A17" s="77">
        <v>11</v>
      </c>
      <c r="B17" s="33">
        <v>1714</v>
      </c>
      <c r="C17" s="33" t="s">
        <v>209</v>
      </c>
      <c r="D17" s="32">
        <v>0.53500000000000003</v>
      </c>
      <c r="E17" s="77" t="str">
        <f t="shared" si="0"/>
        <v>N</v>
      </c>
      <c r="F17" s="32">
        <v>0.5</v>
      </c>
      <c r="G17" s="77" t="str">
        <f t="shared" si="1"/>
        <v>N</v>
      </c>
      <c r="H17" s="32">
        <v>0.47</v>
      </c>
      <c r="I17" s="77" t="str">
        <f t="shared" si="8"/>
        <v>N</v>
      </c>
      <c r="J17" s="32">
        <v>0.53</v>
      </c>
      <c r="K17" s="77" t="str">
        <f t="shared" si="2"/>
        <v>N</v>
      </c>
      <c r="L17" s="32">
        <v>0.56999999999999995</v>
      </c>
      <c r="M17" s="77" t="str">
        <f t="shared" si="9"/>
        <v>Y</v>
      </c>
      <c r="N17" s="32">
        <v>0.67</v>
      </c>
      <c r="O17" s="77" t="str">
        <f t="shared" si="3"/>
        <v>Y</v>
      </c>
      <c r="P17" s="32">
        <v>0.7</v>
      </c>
      <c r="Q17" s="77" t="str">
        <f t="shared" si="4"/>
        <v>Y</v>
      </c>
      <c r="R17" s="32">
        <v>0.55000000000000004</v>
      </c>
      <c r="S17" s="77" t="str">
        <f t="shared" si="5"/>
        <v>Y</v>
      </c>
      <c r="T17" s="32">
        <v>0.74</v>
      </c>
      <c r="U17" s="77" t="str">
        <f t="shared" si="6"/>
        <v>Y</v>
      </c>
      <c r="V17" s="32">
        <v>0.7</v>
      </c>
      <c r="W17" s="77" t="str">
        <f t="shared" si="7"/>
        <v>Y</v>
      </c>
    </row>
    <row r="18" spans="1:23" ht="15.75" customHeight="1" x14ac:dyDescent="0.25">
      <c r="A18" s="77">
        <v>12</v>
      </c>
      <c r="B18" s="33">
        <v>1715</v>
      </c>
      <c r="C18" s="33" t="s">
        <v>210</v>
      </c>
      <c r="D18" s="32">
        <v>0.64</v>
      </c>
      <c r="E18" s="77" t="str">
        <f t="shared" si="0"/>
        <v>Y</v>
      </c>
      <c r="F18" s="32">
        <v>0.66</v>
      </c>
      <c r="G18" s="77" t="str">
        <f t="shared" si="1"/>
        <v>Y</v>
      </c>
      <c r="H18" s="32">
        <v>0.69</v>
      </c>
      <c r="I18" s="77" t="str">
        <f t="shared" si="8"/>
        <v>Y</v>
      </c>
      <c r="J18" s="32">
        <v>0.51</v>
      </c>
      <c r="K18" s="77" t="str">
        <f t="shared" si="2"/>
        <v>N</v>
      </c>
      <c r="L18" s="32">
        <v>0.72</v>
      </c>
      <c r="M18" s="77" t="str">
        <f t="shared" si="9"/>
        <v>Y</v>
      </c>
      <c r="N18" s="32">
        <v>0.64</v>
      </c>
      <c r="O18" s="77" t="str">
        <f t="shared" si="3"/>
        <v>Y</v>
      </c>
      <c r="P18" s="32">
        <v>0.57999999999999996</v>
      </c>
      <c r="Q18" s="77" t="str">
        <f t="shared" si="4"/>
        <v>Y</v>
      </c>
      <c r="R18" s="32">
        <v>0.57999999999999996</v>
      </c>
      <c r="S18" s="77" t="str">
        <f t="shared" si="5"/>
        <v>Y</v>
      </c>
      <c r="T18" s="32">
        <v>0.68</v>
      </c>
      <c r="U18" s="77" t="str">
        <f t="shared" si="6"/>
        <v>Y</v>
      </c>
      <c r="V18" s="32">
        <v>0.7</v>
      </c>
      <c r="W18" s="77" t="str">
        <f t="shared" si="7"/>
        <v>Y</v>
      </c>
    </row>
    <row r="19" spans="1:23" ht="15.75" customHeight="1" x14ac:dyDescent="0.25">
      <c r="A19" s="77">
        <v>13</v>
      </c>
      <c r="B19" s="33">
        <v>1716</v>
      </c>
      <c r="C19" s="33" t="s">
        <v>211</v>
      </c>
      <c r="D19" s="32">
        <v>0.68</v>
      </c>
      <c r="E19" s="77" t="str">
        <f t="shared" si="0"/>
        <v>Y</v>
      </c>
      <c r="F19" s="32">
        <v>0.55000000000000004</v>
      </c>
      <c r="G19" s="77" t="str">
        <f t="shared" si="1"/>
        <v>Y</v>
      </c>
      <c r="H19" s="32">
        <v>0.74</v>
      </c>
      <c r="I19" s="77" t="str">
        <f t="shared" si="8"/>
        <v>Y</v>
      </c>
      <c r="J19" s="32">
        <v>0.63</v>
      </c>
      <c r="K19" s="77" t="str">
        <f t="shared" si="2"/>
        <v>Y</v>
      </c>
      <c r="L19" s="32">
        <v>0.74</v>
      </c>
      <c r="M19" s="77" t="str">
        <f t="shared" si="9"/>
        <v>Y</v>
      </c>
      <c r="N19" s="32">
        <v>0.64</v>
      </c>
      <c r="O19" s="77" t="str">
        <f t="shared" si="3"/>
        <v>Y</v>
      </c>
      <c r="P19" s="32">
        <v>0.76</v>
      </c>
      <c r="Q19" s="77" t="str">
        <f t="shared" si="4"/>
        <v>Y</v>
      </c>
      <c r="R19" s="32">
        <v>0.69</v>
      </c>
      <c r="S19" s="77" t="str">
        <f t="shared" si="5"/>
        <v>Y</v>
      </c>
      <c r="T19" s="32">
        <v>0.81</v>
      </c>
      <c r="U19" s="77" t="str">
        <f t="shared" si="6"/>
        <v>Y</v>
      </c>
      <c r="V19" s="32">
        <v>0.8</v>
      </c>
      <c r="W19" s="77" t="str">
        <f t="shared" si="7"/>
        <v>Y</v>
      </c>
    </row>
    <row r="20" spans="1:23" ht="15.75" customHeight="1" x14ac:dyDescent="0.25">
      <c r="A20" s="77">
        <v>14</v>
      </c>
      <c r="B20" s="33">
        <v>1717</v>
      </c>
      <c r="C20" s="33" t="s">
        <v>212</v>
      </c>
      <c r="D20" s="32">
        <v>0.59499999999999997</v>
      </c>
      <c r="E20" s="77" t="str">
        <f t="shared" si="0"/>
        <v>Y</v>
      </c>
      <c r="F20" s="32">
        <v>0.64</v>
      </c>
      <c r="G20" s="77" t="str">
        <f t="shared" si="1"/>
        <v>Y</v>
      </c>
      <c r="H20" s="32">
        <v>0.62</v>
      </c>
      <c r="I20" s="77" t="str">
        <f t="shared" si="8"/>
        <v>Y</v>
      </c>
      <c r="J20" s="32">
        <v>0.45</v>
      </c>
      <c r="K20" s="77" t="str">
        <f t="shared" si="2"/>
        <v>N</v>
      </c>
      <c r="L20" s="32">
        <v>0.79</v>
      </c>
      <c r="M20" s="77" t="str">
        <f t="shared" si="9"/>
        <v>Y</v>
      </c>
      <c r="N20" s="32">
        <v>0.63</v>
      </c>
      <c r="O20" s="77" t="str">
        <f t="shared" si="3"/>
        <v>Y</v>
      </c>
      <c r="P20" s="32">
        <v>0.66</v>
      </c>
      <c r="Q20" s="77" t="str">
        <f t="shared" si="4"/>
        <v>Y</v>
      </c>
      <c r="R20" s="32">
        <v>0.59</v>
      </c>
      <c r="S20" s="77" t="str">
        <f t="shared" si="5"/>
        <v>Y</v>
      </c>
      <c r="T20" s="32">
        <v>0.76</v>
      </c>
      <c r="U20" s="77" t="str">
        <f t="shared" si="6"/>
        <v>Y</v>
      </c>
      <c r="V20" s="32">
        <v>0.71</v>
      </c>
      <c r="W20" s="77" t="str">
        <f t="shared" si="7"/>
        <v>Y</v>
      </c>
    </row>
    <row r="21" spans="1:23" ht="15.75" customHeight="1" x14ac:dyDescent="0.25">
      <c r="A21" s="77">
        <v>15</v>
      </c>
      <c r="B21" s="33">
        <v>1718</v>
      </c>
      <c r="C21" s="33" t="s">
        <v>213</v>
      </c>
      <c r="D21" s="32">
        <v>0.58499999999999996</v>
      </c>
      <c r="E21" s="77" t="str">
        <f t="shared" si="0"/>
        <v>Y</v>
      </c>
      <c r="F21" s="32">
        <v>0.51</v>
      </c>
      <c r="G21" s="77" t="str">
        <f t="shared" si="1"/>
        <v>N</v>
      </c>
      <c r="H21" s="32">
        <v>0.69</v>
      </c>
      <c r="I21" s="77" t="str">
        <f t="shared" si="8"/>
        <v>Y</v>
      </c>
      <c r="J21" s="32">
        <v>0.56999999999999995</v>
      </c>
      <c r="K21" s="77" t="str">
        <f t="shared" si="2"/>
        <v>Y</v>
      </c>
      <c r="L21" s="32">
        <v>0.73</v>
      </c>
      <c r="M21" s="77" t="str">
        <f t="shared" si="9"/>
        <v>Y</v>
      </c>
      <c r="N21" s="32">
        <v>0.64</v>
      </c>
      <c r="O21" s="77" t="str">
        <f t="shared" si="3"/>
        <v>Y</v>
      </c>
      <c r="P21" s="32">
        <v>0.86</v>
      </c>
      <c r="Q21" s="77" t="str">
        <f t="shared" si="4"/>
        <v>Y</v>
      </c>
      <c r="R21" s="32">
        <v>0.57999999999999996</v>
      </c>
      <c r="S21" s="77" t="str">
        <f t="shared" si="5"/>
        <v>Y</v>
      </c>
      <c r="T21" s="32">
        <v>0.82</v>
      </c>
      <c r="U21" s="77" t="str">
        <f t="shared" si="6"/>
        <v>Y</v>
      </c>
      <c r="V21" s="32">
        <v>0.68</v>
      </c>
      <c r="W21" s="77" t="str">
        <f t="shared" si="7"/>
        <v>Y</v>
      </c>
    </row>
    <row r="22" spans="1:23" ht="15.75" customHeight="1" x14ac:dyDescent="0.25">
      <c r="A22" s="77">
        <v>16</v>
      </c>
      <c r="B22" s="33">
        <v>1721</v>
      </c>
      <c r="C22" s="33" t="s">
        <v>216</v>
      </c>
      <c r="D22" s="32">
        <v>0.52500000000000002</v>
      </c>
      <c r="E22" s="77" t="str">
        <f t="shared" si="0"/>
        <v>N</v>
      </c>
      <c r="F22" s="32">
        <v>0.5</v>
      </c>
      <c r="G22" s="77" t="str">
        <f t="shared" si="1"/>
        <v>N</v>
      </c>
      <c r="H22" s="32">
        <v>0.5</v>
      </c>
      <c r="I22" s="77" t="str">
        <f t="shared" si="8"/>
        <v>N</v>
      </c>
      <c r="J22" s="32">
        <v>0.66</v>
      </c>
      <c r="K22" s="77" t="str">
        <f t="shared" si="2"/>
        <v>Y</v>
      </c>
      <c r="L22" s="32">
        <v>0.63</v>
      </c>
      <c r="M22" s="77" t="str">
        <f t="shared" si="9"/>
        <v>Y</v>
      </c>
      <c r="N22" s="32">
        <v>0.65</v>
      </c>
      <c r="O22" s="77" t="str">
        <f t="shared" si="3"/>
        <v>Y</v>
      </c>
      <c r="P22" s="32">
        <v>0.57999999999999996</v>
      </c>
      <c r="Q22" s="77" t="str">
        <f t="shared" si="4"/>
        <v>Y</v>
      </c>
      <c r="R22" s="32">
        <v>0.56999999999999995</v>
      </c>
      <c r="S22" s="77" t="str">
        <f t="shared" si="5"/>
        <v>Y</v>
      </c>
      <c r="T22" s="32">
        <v>0.61</v>
      </c>
      <c r="U22" s="77" t="str">
        <f t="shared" si="6"/>
        <v>Y</v>
      </c>
      <c r="V22" s="32">
        <v>0.74</v>
      </c>
      <c r="W22" s="77" t="str">
        <f t="shared" si="7"/>
        <v>Y</v>
      </c>
    </row>
    <row r="23" spans="1:23" ht="15.75" customHeight="1" x14ac:dyDescent="0.25">
      <c r="A23" s="77">
        <v>17</v>
      </c>
      <c r="B23" s="33">
        <v>1723</v>
      </c>
      <c r="C23" s="33" t="s">
        <v>217</v>
      </c>
      <c r="D23" s="32">
        <v>0.55500000000000005</v>
      </c>
      <c r="E23" s="77" t="str">
        <f t="shared" si="0"/>
        <v>Y</v>
      </c>
      <c r="F23" s="32">
        <v>0.5</v>
      </c>
      <c r="G23" s="77" t="str">
        <f t="shared" si="1"/>
        <v>N</v>
      </c>
      <c r="H23" s="32">
        <v>0.63</v>
      </c>
      <c r="I23" s="77" t="str">
        <f t="shared" si="8"/>
        <v>Y</v>
      </c>
      <c r="J23" s="32">
        <v>0.61</v>
      </c>
      <c r="K23" s="77" t="str">
        <f t="shared" si="2"/>
        <v>Y</v>
      </c>
      <c r="L23" s="32">
        <v>0.61</v>
      </c>
      <c r="M23" s="77" t="str">
        <f t="shared" si="9"/>
        <v>Y</v>
      </c>
      <c r="N23" s="32">
        <v>0.54</v>
      </c>
      <c r="O23" s="77" t="str">
        <f t="shared" si="3"/>
        <v>N</v>
      </c>
      <c r="P23" s="32">
        <v>0.7</v>
      </c>
      <c r="Q23" s="77" t="str">
        <f t="shared" si="4"/>
        <v>Y</v>
      </c>
      <c r="R23" s="32">
        <v>0.56000000000000005</v>
      </c>
      <c r="S23" s="77" t="str">
        <f t="shared" si="5"/>
        <v>Y</v>
      </c>
      <c r="T23" s="32">
        <v>0.68</v>
      </c>
      <c r="U23" s="77" t="str">
        <f t="shared" si="6"/>
        <v>Y</v>
      </c>
      <c r="V23" s="32">
        <v>0.6</v>
      </c>
      <c r="W23" s="77" t="str">
        <f t="shared" si="7"/>
        <v>Y</v>
      </c>
    </row>
    <row r="24" spans="1:23" ht="15.75" customHeight="1" x14ac:dyDescent="0.25">
      <c r="A24" s="77">
        <v>18</v>
      </c>
      <c r="B24" s="33">
        <v>1724</v>
      </c>
      <c r="C24" s="33" t="s">
        <v>218</v>
      </c>
      <c r="D24" s="32">
        <v>0.57499999999999996</v>
      </c>
      <c r="E24" s="77" t="str">
        <f t="shared" si="0"/>
        <v>Y</v>
      </c>
      <c r="F24" s="32">
        <v>0.5</v>
      </c>
      <c r="G24" s="77" t="str">
        <f t="shared" si="1"/>
        <v>N</v>
      </c>
      <c r="H24" s="32">
        <v>0.54</v>
      </c>
      <c r="I24" s="77" t="str">
        <f t="shared" si="8"/>
        <v>N</v>
      </c>
      <c r="J24" s="32">
        <v>0.45</v>
      </c>
      <c r="K24" s="77" t="str">
        <f t="shared" si="2"/>
        <v>N</v>
      </c>
      <c r="L24" s="32">
        <v>0.5</v>
      </c>
      <c r="M24" s="77" t="str">
        <f t="shared" si="9"/>
        <v>N</v>
      </c>
      <c r="N24" s="32">
        <v>0.5</v>
      </c>
      <c r="O24" s="77" t="str">
        <f t="shared" si="3"/>
        <v>N</v>
      </c>
      <c r="P24" s="32">
        <v>0.6</v>
      </c>
      <c r="Q24" s="77" t="str">
        <f t="shared" si="4"/>
        <v>Y</v>
      </c>
      <c r="R24" s="32">
        <v>0.5</v>
      </c>
      <c r="S24" s="77" t="str">
        <f t="shared" si="5"/>
        <v>N</v>
      </c>
      <c r="T24" s="32">
        <v>0.63</v>
      </c>
      <c r="U24" s="77" t="str">
        <f t="shared" si="6"/>
        <v>Y</v>
      </c>
      <c r="V24" s="32">
        <v>0.75</v>
      </c>
      <c r="W24" s="77" t="str">
        <f t="shared" si="7"/>
        <v>Y</v>
      </c>
    </row>
    <row r="25" spans="1:23" ht="15.75" customHeight="1" x14ac:dyDescent="0.25">
      <c r="A25" s="77">
        <v>19</v>
      </c>
      <c r="B25" s="33">
        <v>1725</v>
      </c>
      <c r="C25" s="33" t="s">
        <v>219</v>
      </c>
      <c r="D25" s="32">
        <v>0.56499999999999995</v>
      </c>
      <c r="E25" s="77" t="str">
        <f t="shared" si="0"/>
        <v>Y</v>
      </c>
      <c r="F25" s="32">
        <v>0.5</v>
      </c>
      <c r="G25" s="77" t="str">
        <f t="shared" si="1"/>
        <v>N</v>
      </c>
      <c r="H25" s="32">
        <v>0.61</v>
      </c>
      <c r="I25" s="77" t="str">
        <f t="shared" si="8"/>
        <v>Y</v>
      </c>
      <c r="J25" s="32">
        <v>0.54</v>
      </c>
      <c r="K25" s="77" t="str">
        <f t="shared" si="2"/>
        <v>N</v>
      </c>
      <c r="L25" s="32">
        <v>0.56999999999999995</v>
      </c>
      <c r="M25" s="77" t="str">
        <f t="shared" si="9"/>
        <v>Y</v>
      </c>
      <c r="N25" s="32">
        <v>0.53</v>
      </c>
      <c r="O25" s="77" t="str">
        <f t="shared" si="3"/>
        <v>N</v>
      </c>
      <c r="P25" s="32">
        <v>0.62</v>
      </c>
      <c r="Q25" s="77" t="str">
        <f t="shared" si="4"/>
        <v>Y</v>
      </c>
      <c r="R25" s="32">
        <v>0.56000000000000005</v>
      </c>
      <c r="S25" s="77" t="str">
        <f t="shared" si="5"/>
        <v>Y</v>
      </c>
      <c r="T25" s="32">
        <v>0.69</v>
      </c>
      <c r="U25" s="77" t="str">
        <f t="shared" si="6"/>
        <v>Y</v>
      </c>
      <c r="V25" s="32">
        <v>0.6</v>
      </c>
      <c r="W25" s="77" t="str">
        <f t="shared" si="7"/>
        <v>Y</v>
      </c>
    </row>
    <row r="26" spans="1:23" ht="15.75" customHeight="1" x14ac:dyDescent="0.25">
      <c r="A26" s="77">
        <v>20</v>
      </c>
      <c r="B26" s="33">
        <v>1726</v>
      </c>
      <c r="C26" s="33" t="s">
        <v>220</v>
      </c>
      <c r="D26" s="32">
        <v>0.52500000000000002</v>
      </c>
      <c r="E26" s="77" t="str">
        <f t="shared" si="0"/>
        <v>N</v>
      </c>
      <c r="F26" s="32">
        <v>0.5</v>
      </c>
      <c r="G26" s="77" t="str">
        <f t="shared" si="1"/>
        <v>N</v>
      </c>
      <c r="H26" s="32">
        <v>0.7</v>
      </c>
      <c r="I26" s="77" t="str">
        <f t="shared" si="8"/>
        <v>Y</v>
      </c>
      <c r="J26" s="32">
        <v>0.56000000000000005</v>
      </c>
      <c r="K26" s="77" t="str">
        <f t="shared" si="2"/>
        <v>Y</v>
      </c>
      <c r="L26" s="32">
        <v>0.67</v>
      </c>
      <c r="M26" s="77" t="str">
        <f t="shared" si="9"/>
        <v>Y</v>
      </c>
      <c r="N26" s="32">
        <v>0.59</v>
      </c>
      <c r="O26" s="77" t="str">
        <f t="shared" si="3"/>
        <v>Y</v>
      </c>
      <c r="P26" s="32">
        <v>0.62</v>
      </c>
      <c r="Q26" s="77" t="str">
        <f t="shared" si="4"/>
        <v>Y</v>
      </c>
      <c r="R26" s="32">
        <v>0.62</v>
      </c>
      <c r="S26" s="77" t="str">
        <f t="shared" si="5"/>
        <v>Y</v>
      </c>
      <c r="T26" s="32">
        <v>0.76</v>
      </c>
      <c r="U26" s="77" t="str">
        <f t="shared" si="6"/>
        <v>Y</v>
      </c>
      <c r="V26" s="32">
        <v>0.73</v>
      </c>
      <c r="W26" s="77" t="str">
        <f t="shared" si="7"/>
        <v>Y</v>
      </c>
    </row>
    <row r="27" spans="1:23" ht="15.75" customHeight="1" x14ac:dyDescent="0.25">
      <c r="A27" s="77">
        <v>21</v>
      </c>
      <c r="B27" s="33">
        <v>1728</v>
      </c>
      <c r="C27" s="33" t="s">
        <v>222</v>
      </c>
      <c r="D27" s="32">
        <v>0.51</v>
      </c>
      <c r="E27" s="77" t="str">
        <f t="shared" si="0"/>
        <v>N</v>
      </c>
      <c r="F27" s="32">
        <v>0.5</v>
      </c>
      <c r="G27" s="77" t="str">
        <f t="shared" si="1"/>
        <v>N</v>
      </c>
      <c r="H27" s="32">
        <v>0.56999999999999995</v>
      </c>
      <c r="I27" s="77" t="str">
        <f t="shared" si="8"/>
        <v>Y</v>
      </c>
      <c r="J27" s="32">
        <v>0.46</v>
      </c>
      <c r="K27" s="77" t="str">
        <f t="shared" si="2"/>
        <v>N</v>
      </c>
      <c r="L27" s="32">
        <v>0.69</v>
      </c>
      <c r="M27" s="77" t="str">
        <f t="shared" si="9"/>
        <v>Y</v>
      </c>
      <c r="N27" s="32">
        <v>0.56999999999999995</v>
      </c>
      <c r="O27" s="77" t="str">
        <f t="shared" si="3"/>
        <v>Y</v>
      </c>
      <c r="P27" s="32">
        <v>0.62</v>
      </c>
      <c r="Q27" s="77" t="str">
        <f t="shared" si="4"/>
        <v>Y</v>
      </c>
      <c r="R27" s="32">
        <v>0.5</v>
      </c>
      <c r="S27" s="77" t="str">
        <f t="shared" si="5"/>
        <v>N</v>
      </c>
      <c r="T27" s="32">
        <v>0.73</v>
      </c>
      <c r="U27" s="77" t="str">
        <f t="shared" si="6"/>
        <v>Y</v>
      </c>
      <c r="V27" s="32">
        <v>0.7</v>
      </c>
      <c r="W27" s="77" t="str">
        <f t="shared" si="7"/>
        <v>Y</v>
      </c>
    </row>
    <row r="28" spans="1:23" ht="15.75" customHeight="1" x14ac:dyDescent="0.25">
      <c r="A28" s="77">
        <v>22</v>
      </c>
      <c r="B28" s="33">
        <v>1729</v>
      </c>
      <c r="C28" s="33" t="s">
        <v>223</v>
      </c>
      <c r="D28" s="32">
        <v>0.72499999999999998</v>
      </c>
      <c r="E28" s="77" t="str">
        <f t="shared" si="0"/>
        <v>Y</v>
      </c>
      <c r="F28" s="32">
        <v>0.64</v>
      </c>
      <c r="G28" s="77" t="str">
        <f t="shared" si="1"/>
        <v>Y</v>
      </c>
      <c r="H28" s="32">
        <v>0.67</v>
      </c>
      <c r="I28" s="77" t="str">
        <f t="shared" si="8"/>
        <v>Y</v>
      </c>
      <c r="J28" s="32">
        <v>0.5</v>
      </c>
      <c r="K28" s="77" t="str">
        <f t="shared" si="2"/>
        <v>N</v>
      </c>
      <c r="L28" s="32">
        <v>0.69</v>
      </c>
      <c r="M28" s="77" t="str">
        <f t="shared" si="9"/>
        <v>Y</v>
      </c>
      <c r="N28" s="32">
        <v>0.6</v>
      </c>
      <c r="O28" s="77" t="str">
        <f t="shared" si="3"/>
        <v>Y</v>
      </c>
      <c r="P28" s="32">
        <v>0.6</v>
      </c>
      <c r="Q28" s="77" t="str">
        <f t="shared" si="4"/>
        <v>Y</v>
      </c>
      <c r="R28" s="32">
        <v>0.57999999999999996</v>
      </c>
      <c r="S28" s="77" t="str">
        <f t="shared" si="5"/>
        <v>Y</v>
      </c>
      <c r="T28" s="32">
        <v>0.76</v>
      </c>
      <c r="U28" s="77" t="str">
        <f t="shared" si="6"/>
        <v>Y</v>
      </c>
      <c r="V28" s="32">
        <v>0.77</v>
      </c>
      <c r="W28" s="77" t="str">
        <f t="shared" si="7"/>
        <v>Y</v>
      </c>
    </row>
    <row r="29" spans="1:23" ht="15.75" customHeight="1" x14ac:dyDescent="0.25">
      <c r="A29" s="77">
        <v>23</v>
      </c>
      <c r="B29" s="33">
        <v>1733</v>
      </c>
      <c r="C29" s="33" t="s">
        <v>226</v>
      </c>
      <c r="D29" s="32">
        <v>0.53500000000000003</v>
      </c>
      <c r="E29" s="77" t="str">
        <f t="shared" si="0"/>
        <v>N</v>
      </c>
      <c r="F29" s="32">
        <v>0.53</v>
      </c>
      <c r="G29" s="77" t="str">
        <f t="shared" si="1"/>
        <v>N</v>
      </c>
      <c r="H29" s="32">
        <v>0.77</v>
      </c>
      <c r="I29" s="77" t="str">
        <f t="shared" si="8"/>
        <v>Y</v>
      </c>
      <c r="J29" s="32">
        <v>0.54</v>
      </c>
      <c r="K29" s="77" t="str">
        <f t="shared" si="2"/>
        <v>N</v>
      </c>
      <c r="L29" s="32">
        <v>0.78</v>
      </c>
      <c r="M29" s="77" t="str">
        <f t="shared" si="9"/>
        <v>Y</v>
      </c>
      <c r="N29" s="32">
        <v>0.48</v>
      </c>
      <c r="O29" s="77" t="str">
        <f t="shared" si="3"/>
        <v>N</v>
      </c>
      <c r="P29" s="32">
        <v>0.62</v>
      </c>
      <c r="Q29" s="77" t="str">
        <f t="shared" si="4"/>
        <v>Y</v>
      </c>
      <c r="R29" s="32">
        <v>0.61</v>
      </c>
      <c r="S29" s="77" t="str">
        <f t="shared" si="5"/>
        <v>Y</v>
      </c>
      <c r="T29" s="32">
        <v>0.75</v>
      </c>
      <c r="U29" s="77" t="str">
        <f t="shared" si="6"/>
        <v>Y</v>
      </c>
      <c r="V29" s="32">
        <v>0.75</v>
      </c>
      <c r="W29" s="77" t="str">
        <f t="shared" si="7"/>
        <v>Y</v>
      </c>
    </row>
    <row r="30" spans="1:23" ht="15.75" customHeight="1" x14ac:dyDescent="0.25">
      <c r="A30" s="77">
        <v>24</v>
      </c>
      <c r="B30" s="33">
        <v>1734</v>
      </c>
      <c r="C30" s="33" t="s">
        <v>227</v>
      </c>
      <c r="D30" s="32">
        <v>0.6</v>
      </c>
      <c r="E30" s="77" t="str">
        <f t="shared" si="0"/>
        <v>Y</v>
      </c>
      <c r="F30" s="32">
        <v>0.53</v>
      </c>
      <c r="G30" s="77" t="str">
        <f t="shared" si="1"/>
        <v>N</v>
      </c>
      <c r="H30" s="32">
        <v>0.69</v>
      </c>
      <c r="I30" s="77" t="str">
        <f t="shared" si="8"/>
        <v>Y</v>
      </c>
      <c r="J30" s="32">
        <v>0.56999999999999995</v>
      </c>
      <c r="K30" s="77" t="str">
        <f t="shared" si="2"/>
        <v>Y</v>
      </c>
      <c r="L30" s="32">
        <v>0.77</v>
      </c>
      <c r="M30" s="77" t="str">
        <f t="shared" si="9"/>
        <v>Y</v>
      </c>
      <c r="N30" s="32">
        <v>0.68</v>
      </c>
      <c r="O30" s="77" t="str">
        <f t="shared" si="3"/>
        <v>Y</v>
      </c>
      <c r="P30" s="32">
        <v>0.7</v>
      </c>
      <c r="Q30" s="77" t="str">
        <f t="shared" si="4"/>
        <v>Y</v>
      </c>
      <c r="R30" s="32">
        <v>0.57999999999999996</v>
      </c>
      <c r="S30" s="77" t="str">
        <f t="shared" si="5"/>
        <v>Y</v>
      </c>
      <c r="T30" s="32">
        <v>0.69</v>
      </c>
      <c r="U30" s="77" t="str">
        <f t="shared" si="6"/>
        <v>Y</v>
      </c>
      <c r="V30" s="32">
        <v>0.7</v>
      </c>
      <c r="W30" s="77" t="str">
        <f t="shared" si="7"/>
        <v>Y</v>
      </c>
    </row>
    <row r="31" spans="1:23" ht="15.75" customHeight="1" x14ac:dyDescent="0.25">
      <c r="A31" s="77">
        <v>25</v>
      </c>
      <c r="B31" s="33">
        <v>1735</v>
      </c>
      <c r="C31" s="33" t="s">
        <v>228</v>
      </c>
      <c r="D31" s="32">
        <v>0.72</v>
      </c>
      <c r="E31" s="77" t="str">
        <f t="shared" si="0"/>
        <v>Y</v>
      </c>
      <c r="F31" s="32">
        <v>0.74</v>
      </c>
      <c r="G31" s="77" t="str">
        <f t="shared" si="1"/>
        <v>Y</v>
      </c>
      <c r="H31" s="32">
        <v>0.75</v>
      </c>
      <c r="I31" s="77" t="str">
        <f t="shared" si="8"/>
        <v>Y</v>
      </c>
      <c r="J31" s="32">
        <v>0.56000000000000005</v>
      </c>
      <c r="K31" s="77" t="str">
        <f t="shared" si="2"/>
        <v>Y</v>
      </c>
      <c r="L31" s="32">
        <v>0.82</v>
      </c>
      <c r="M31" s="77" t="str">
        <f t="shared" si="9"/>
        <v>Y</v>
      </c>
      <c r="N31" s="32">
        <v>0.74</v>
      </c>
      <c r="O31" s="77" t="str">
        <f t="shared" si="3"/>
        <v>Y</v>
      </c>
      <c r="P31" s="32">
        <v>0.78</v>
      </c>
      <c r="Q31" s="77" t="str">
        <f t="shared" si="4"/>
        <v>Y</v>
      </c>
      <c r="R31" s="32">
        <v>0.66</v>
      </c>
      <c r="S31" s="77" t="str">
        <f t="shared" si="5"/>
        <v>Y</v>
      </c>
      <c r="T31" s="32">
        <v>0.82</v>
      </c>
      <c r="U31" s="77" t="str">
        <f t="shared" si="6"/>
        <v>Y</v>
      </c>
      <c r="V31" s="32">
        <v>0.72</v>
      </c>
      <c r="W31" s="77" t="str">
        <f t="shared" si="7"/>
        <v>Y</v>
      </c>
    </row>
    <row r="32" spans="1:23" ht="15.75" customHeight="1" x14ac:dyDescent="0.25">
      <c r="A32" s="77">
        <v>26</v>
      </c>
      <c r="B32" s="33">
        <v>1736</v>
      </c>
      <c r="C32" s="33" t="s">
        <v>229</v>
      </c>
      <c r="D32" s="32">
        <v>0.62</v>
      </c>
      <c r="E32" s="77" t="str">
        <f t="shared" si="0"/>
        <v>Y</v>
      </c>
      <c r="F32" s="32">
        <v>0.56000000000000005</v>
      </c>
      <c r="G32" s="77" t="str">
        <f t="shared" si="1"/>
        <v>Y</v>
      </c>
      <c r="H32" s="32">
        <v>0.56999999999999995</v>
      </c>
      <c r="I32" s="77" t="str">
        <f t="shared" si="8"/>
        <v>Y</v>
      </c>
      <c r="J32" s="32">
        <v>0.45</v>
      </c>
      <c r="K32" s="77" t="str">
        <f t="shared" si="2"/>
        <v>N</v>
      </c>
      <c r="L32" s="32">
        <v>0.67</v>
      </c>
      <c r="M32" s="77" t="str">
        <f t="shared" si="9"/>
        <v>Y</v>
      </c>
      <c r="N32" s="32">
        <v>0.56000000000000005</v>
      </c>
      <c r="O32" s="77" t="str">
        <f t="shared" si="3"/>
        <v>Y</v>
      </c>
      <c r="P32" s="32">
        <v>0.78</v>
      </c>
      <c r="Q32" s="77" t="str">
        <f t="shared" si="4"/>
        <v>Y</v>
      </c>
      <c r="R32" s="32">
        <v>0.55000000000000004</v>
      </c>
      <c r="S32" s="77" t="str">
        <f t="shared" si="5"/>
        <v>Y</v>
      </c>
      <c r="T32" s="32">
        <v>0.79</v>
      </c>
      <c r="U32" s="77" t="str">
        <f t="shared" si="6"/>
        <v>Y</v>
      </c>
      <c r="V32" s="32">
        <v>0.65</v>
      </c>
      <c r="W32" s="77" t="str">
        <f t="shared" si="7"/>
        <v>Y</v>
      </c>
    </row>
    <row r="33" spans="1:23" ht="15.75" customHeight="1" x14ac:dyDescent="0.25">
      <c r="A33" s="77">
        <v>27</v>
      </c>
      <c r="B33" s="33">
        <v>1737</v>
      </c>
      <c r="C33" s="33" t="s">
        <v>230</v>
      </c>
      <c r="D33" s="32">
        <v>0.63</v>
      </c>
      <c r="E33" s="77" t="str">
        <f t="shared" si="0"/>
        <v>Y</v>
      </c>
      <c r="F33" s="32">
        <v>0.62</v>
      </c>
      <c r="G33" s="77" t="str">
        <f t="shared" si="1"/>
        <v>Y</v>
      </c>
      <c r="H33" s="32">
        <v>0.61</v>
      </c>
      <c r="I33" s="77" t="str">
        <f t="shared" si="8"/>
        <v>Y</v>
      </c>
      <c r="J33" s="32">
        <v>0.45</v>
      </c>
      <c r="K33" s="77" t="str">
        <f t="shared" si="2"/>
        <v>N</v>
      </c>
      <c r="L33" s="32">
        <v>0.67</v>
      </c>
      <c r="M33" s="77" t="str">
        <f t="shared" si="9"/>
        <v>Y</v>
      </c>
      <c r="N33" s="32">
        <v>0.59</v>
      </c>
      <c r="O33" s="77" t="str">
        <f t="shared" si="3"/>
        <v>Y</v>
      </c>
      <c r="P33" s="32">
        <v>0.6</v>
      </c>
      <c r="Q33" s="77" t="str">
        <f t="shared" si="4"/>
        <v>Y</v>
      </c>
      <c r="R33" s="32">
        <v>0.56999999999999995</v>
      </c>
      <c r="S33" s="77" t="str">
        <f t="shared" si="5"/>
        <v>Y</v>
      </c>
      <c r="T33" s="32">
        <v>0.77</v>
      </c>
      <c r="U33" s="77" t="str">
        <f t="shared" si="6"/>
        <v>Y</v>
      </c>
      <c r="V33" s="32">
        <v>0.73</v>
      </c>
      <c r="W33" s="77" t="str">
        <f t="shared" si="7"/>
        <v>Y</v>
      </c>
    </row>
    <row r="34" spans="1:23" ht="15.75" customHeight="1" x14ac:dyDescent="0.25">
      <c r="A34" s="77">
        <v>28</v>
      </c>
      <c r="B34" s="33">
        <v>1738</v>
      </c>
      <c r="C34" s="33" t="s">
        <v>231</v>
      </c>
      <c r="D34" s="32">
        <v>0.59</v>
      </c>
      <c r="E34" s="77" t="str">
        <f t="shared" si="0"/>
        <v>Y</v>
      </c>
      <c r="F34" s="32">
        <v>0.62</v>
      </c>
      <c r="G34" s="77" t="str">
        <f t="shared" si="1"/>
        <v>Y</v>
      </c>
      <c r="H34" s="32">
        <v>0.67</v>
      </c>
      <c r="I34" s="77" t="str">
        <f t="shared" si="8"/>
        <v>Y</v>
      </c>
      <c r="J34" s="32">
        <v>0.54</v>
      </c>
      <c r="K34" s="77" t="str">
        <f t="shared" si="2"/>
        <v>N</v>
      </c>
      <c r="L34" s="32">
        <v>0.67</v>
      </c>
      <c r="M34" s="77" t="str">
        <f t="shared" si="9"/>
        <v>Y</v>
      </c>
      <c r="N34" s="32">
        <v>0.54</v>
      </c>
      <c r="O34" s="77" t="str">
        <f t="shared" si="3"/>
        <v>N</v>
      </c>
      <c r="P34" s="32">
        <v>0.66</v>
      </c>
      <c r="Q34" s="77" t="str">
        <f t="shared" si="4"/>
        <v>Y</v>
      </c>
      <c r="R34" s="32">
        <v>0.56999999999999995</v>
      </c>
      <c r="S34" s="77" t="str">
        <f t="shared" si="5"/>
        <v>Y</v>
      </c>
      <c r="T34" s="32">
        <v>0.74</v>
      </c>
      <c r="U34" s="77" t="str">
        <f t="shared" si="6"/>
        <v>Y</v>
      </c>
      <c r="V34" s="32">
        <v>0.64</v>
      </c>
      <c r="W34" s="77" t="str">
        <f t="shared" si="7"/>
        <v>Y</v>
      </c>
    </row>
    <row r="35" spans="1:23" ht="15.75" customHeight="1" x14ac:dyDescent="0.25">
      <c r="A35" s="77">
        <v>29</v>
      </c>
      <c r="B35" s="33">
        <v>1741</v>
      </c>
      <c r="C35" s="33" t="s">
        <v>234</v>
      </c>
      <c r="D35" s="32">
        <v>0.5</v>
      </c>
      <c r="E35" s="77" t="str">
        <f t="shared" si="0"/>
        <v>N</v>
      </c>
      <c r="F35" s="32">
        <v>0.5</v>
      </c>
      <c r="G35" s="77" t="str">
        <f t="shared" si="1"/>
        <v>N</v>
      </c>
      <c r="H35" s="32">
        <v>0.47</v>
      </c>
      <c r="I35" s="77" t="str">
        <f t="shared" si="8"/>
        <v>N</v>
      </c>
      <c r="J35" s="32">
        <v>0.46</v>
      </c>
      <c r="K35" s="77" t="str">
        <f t="shared" si="2"/>
        <v>N</v>
      </c>
      <c r="L35" s="32">
        <v>0.54</v>
      </c>
      <c r="M35" s="77" t="str">
        <f t="shared" si="9"/>
        <v>N</v>
      </c>
      <c r="N35" s="32">
        <v>0.6</v>
      </c>
      <c r="O35" s="77" t="str">
        <f t="shared" si="3"/>
        <v>Y</v>
      </c>
      <c r="P35" s="32">
        <v>0.68</v>
      </c>
      <c r="Q35" s="77" t="str">
        <f t="shared" si="4"/>
        <v>Y</v>
      </c>
      <c r="R35" s="32">
        <v>0.65</v>
      </c>
      <c r="S35" s="77" t="str">
        <f t="shared" si="5"/>
        <v>Y</v>
      </c>
      <c r="T35" s="32">
        <v>0.71</v>
      </c>
      <c r="U35" s="77" t="str">
        <f t="shared" si="6"/>
        <v>Y</v>
      </c>
      <c r="V35" s="32">
        <v>0.53</v>
      </c>
      <c r="W35" s="77" t="str">
        <f t="shared" si="7"/>
        <v>N</v>
      </c>
    </row>
    <row r="36" spans="1:23" ht="15.75" customHeight="1" x14ac:dyDescent="0.25">
      <c r="A36" s="77">
        <v>30</v>
      </c>
      <c r="B36" s="33">
        <v>1743</v>
      </c>
      <c r="C36" s="33" t="s">
        <v>235</v>
      </c>
      <c r="D36" s="32">
        <v>0.52</v>
      </c>
      <c r="E36" s="77" t="str">
        <f t="shared" si="0"/>
        <v>N</v>
      </c>
      <c r="F36" s="32">
        <v>0.5</v>
      </c>
      <c r="G36" s="77" t="str">
        <f t="shared" si="1"/>
        <v>N</v>
      </c>
      <c r="H36" s="32">
        <v>0.5</v>
      </c>
      <c r="I36" s="77" t="str">
        <f t="shared" si="8"/>
        <v>N</v>
      </c>
      <c r="J36" s="32">
        <v>0.55000000000000004</v>
      </c>
      <c r="K36" s="77" t="str">
        <f t="shared" si="2"/>
        <v>Y</v>
      </c>
      <c r="L36" s="32">
        <v>0.62</v>
      </c>
      <c r="M36" s="77" t="str">
        <f t="shared" si="9"/>
        <v>Y</v>
      </c>
      <c r="N36" s="32">
        <v>0.72</v>
      </c>
      <c r="O36" s="77" t="str">
        <f t="shared" si="3"/>
        <v>Y</v>
      </c>
      <c r="P36" s="32">
        <v>0.56000000000000005</v>
      </c>
      <c r="Q36" s="77" t="str">
        <f t="shared" si="4"/>
        <v>Y</v>
      </c>
      <c r="R36" s="32">
        <v>0.56999999999999995</v>
      </c>
      <c r="S36" s="77" t="str">
        <f t="shared" si="5"/>
        <v>Y</v>
      </c>
      <c r="T36" s="32">
        <v>0.5</v>
      </c>
      <c r="U36" s="77" t="str">
        <f t="shared" si="6"/>
        <v>N</v>
      </c>
      <c r="V36" s="32">
        <v>0.57999999999999996</v>
      </c>
      <c r="W36" s="77" t="str">
        <f t="shared" si="7"/>
        <v>Y</v>
      </c>
    </row>
    <row r="37" spans="1:23" ht="15.75" customHeight="1" x14ac:dyDescent="0.25">
      <c r="A37" s="77">
        <v>31</v>
      </c>
      <c r="B37" s="33">
        <v>1746</v>
      </c>
      <c r="C37" s="33" t="s">
        <v>238</v>
      </c>
      <c r="D37" s="32">
        <v>0.55000000000000004</v>
      </c>
      <c r="E37" s="77" t="str">
        <f t="shared" si="0"/>
        <v>Y</v>
      </c>
      <c r="F37" s="32">
        <v>0.5</v>
      </c>
      <c r="G37" s="77" t="str">
        <f t="shared" si="1"/>
        <v>N</v>
      </c>
      <c r="H37" s="32">
        <v>0.61</v>
      </c>
      <c r="I37" s="77" t="str">
        <f t="shared" si="8"/>
        <v>Y</v>
      </c>
      <c r="J37" s="32">
        <v>0.55000000000000004</v>
      </c>
      <c r="K37" s="77" t="str">
        <f t="shared" si="2"/>
        <v>Y</v>
      </c>
      <c r="L37" s="32">
        <v>0.81</v>
      </c>
      <c r="M37" s="77" t="str">
        <f t="shared" si="9"/>
        <v>Y</v>
      </c>
      <c r="N37" s="32">
        <v>0.81</v>
      </c>
      <c r="O37" s="77" t="str">
        <f t="shared" si="3"/>
        <v>Y</v>
      </c>
      <c r="P37" s="32">
        <v>0.62</v>
      </c>
      <c r="Q37" s="77" t="str">
        <f t="shared" si="4"/>
        <v>Y</v>
      </c>
      <c r="R37" s="32">
        <v>0.82</v>
      </c>
      <c r="S37" s="77" t="str">
        <f t="shared" si="5"/>
        <v>Y</v>
      </c>
      <c r="T37" s="32">
        <v>0.6</v>
      </c>
      <c r="U37" s="77" t="str">
        <f t="shared" si="6"/>
        <v>Y</v>
      </c>
      <c r="V37" s="32">
        <v>0.55000000000000004</v>
      </c>
      <c r="W37" s="77" t="str">
        <f t="shared" si="7"/>
        <v>Y</v>
      </c>
    </row>
    <row r="38" spans="1:23" ht="15.75" customHeight="1" x14ac:dyDescent="0.25">
      <c r="A38" s="77">
        <v>32</v>
      </c>
      <c r="B38" s="33">
        <v>1781</v>
      </c>
      <c r="C38" s="33" t="s">
        <v>286</v>
      </c>
      <c r="D38" s="32">
        <v>0.59</v>
      </c>
      <c r="E38" s="77" t="str">
        <f t="shared" si="0"/>
        <v>Y</v>
      </c>
      <c r="F38" s="32">
        <v>0.56999999999999995</v>
      </c>
      <c r="G38" s="77" t="str">
        <f t="shared" si="1"/>
        <v>Y</v>
      </c>
      <c r="H38" s="32">
        <v>0.6</v>
      </c>
      <c r="I38" s="77" t="str">
        <f t="shared" si="8"/>
        <v>Y</v>
      </c>
      <c r="J38" s="32">
        <v>0.45</v>
      </c>
      <c r="K38" s="77" t="str">
        <f t="shared" si="2"/>
        <v>N</v>
      </c>
      <c r="L38" s="32">
        <v>0.55000000000000004</v>
      </c>
      <c r="M38" s="77" t="str">
        <f t="shared" si="9"/>
        <v>Y</v>
      </c>
      <c r="N38" s="32">
        <v>0.71</v>
      </c>
      <c r="O38" s="77" t="str">
        <f t="shared" si="3"/>
        <v>Y</v>
      </c>
      <c r="P38" s="32">
        <v>0.57999999999999996</v>
      </c>
      <c r="Q38" s="77" t="str">
        <f t="shared" si="4"/>
        <v>Y</v>
      </c>
      <c r="R38" s="32">
        <v>0.57999999999999996</v>
      </c>
      <c r="S38" s="77" t="str">
        <f t="shared" si="5"/>
        <v>Y</v>
      </c>
      <c r="T38" s="32">
        <v>0.63</v>
      </c>
      <c r="U38" s="77" t="str">
        <f t="shared" si="6"/>
        <v>Y</v>
      </c>
      <c r="V38" s="32">
        <v>0.53</v>
      </c>
      <c r="W38" s="77" t="str">
        <f t="shared" si="7"/>
        <v>N</v>
      </c>
    </row>
    <row r="39" spans="1:23" ht="15.75" customHeight="1" x14ac:dyDescent="0.25">
      <c r="A39" s="77">
        <v>33</v>
      </c>
      <c r="B39" s="33">
        <v>1747</v>
      </c>
      <c r="C39" s="33" t="s">
        <v>240</v>
      </c>
      <c r="D39" s="32">
        <v>0.62</v>
      </c>
      <c r="E39" s="77" t="str">
        <f t="shared" si="0"/>
        <v>Y</v>
      </c>
      <c r="F39" s="32">
        <v>0.5</v>
      </c>
      <c r="G39" s="77" t="str">
        <f t="shared" si="1"/>
        <v>N</v>
      </c>
      <c r="H39" s="32">
        <v>0.64</v>
      </c>
      <c r="I39" s="77" t="str">
        <f t="shared" si="8"/>
        <v>Y</v>
      </c>
      <c r="J39" s="32">
        <v>0.53</v>
      </c>
      <c r="K39" s="77" t="str">
        <f t="shared" si="2"/>
        <v>N</v>
      </c>
      <c r="L39" s="32">
        <v>0.65</v>
      </c>
      <c r="M39" s="77" t="str">
        <f t="shared" si="9"/>
        <v>Y</v>
      </c>
      <c r="N39" s="32">
        <v>0.72</v>
      </c>
      <c r="O39" s="77" t="str">
        <f t="shared" si="3"/>
        <v>Y</v>
      </c>
      <c r="P39" s="32">
        <v>0.6</v>
      </c>
      <c r="Q39" s="77" t="str">
        <f t="shared" si="4"/>
        <v>Y</v>
      </c>
      <c r="R39" s="32">
        <v>0.55000000000000004</v>
      </c>
      <c r="S39" s="77" t="str">
        <f t="shared" si="5"/>
        <v>Y</v>
      </c>
      <c r="T39" s="32">
        <v>0.53</v>
      </c>
      <c r="U39" s="77" t="str">
        <f t="shared" si="6"/>
        <v>N</v>
      </c>
      <c r="V39" s="32">
        <v>0.54</v>
      </c>
      <c r="W39" s="77" t="str">
        <f t="shared" si="7"/>
        <v>N</v>
      </c>
    </row>
    <row r="40" spans="1:23" ht="15.75" customHeight="1" x14ac:dyDescent="0.25">
      <c r="A40" s="77">
        <v>34</v>
      </c>
      <c r="B40" s="33">
        <v>1750</v>
      </c>
      <c r="C40" s="33" t="s">
        <v>242</v>
      </c>
      <c r="D40" s="32">
        <v>0.62</v>
      </c>
      <c r="E40" s="77" t="str">
        <f t="shared" si="0"/>
        <v>Y</v>
      </c>
      <c r="F40" s="32">
        <v>0.68</v>
      </c>
      <c r="G40" s="77" t="str">
        <f t="shared" si="1"/>
        <v>Y</v>
      </c>
      <c r="H40" s="32">
        <v>0.67</v>
      </c>
      <c r="I40" s="77" t="str">
        <f t="shared" si="8"/>
        <v>Y</v>
      </c>
      <c r="J40" s="32">
        <v>0.53</v>
      </c>
      <c r="K40" s="77" t="str">
        <f t="shared" si="2"/>
        <v>N</v>
      </c>
      <c r="L40" s="32">
        <v>0.84</v>
      </c>
      <c r="M40" s="77" t="str">
        <f t="shared" si="9"/>
        <v>Y</v>
      </c>
      <c r="N40" s="32">
        <v>0.82</v>
      </c>
      <c r="O40" s="77" t="str">
        <f t="shared" si="3"/>
        <v>Y</v>
      </c>
      <c r="P40" s="32">
        <v>0.5</v>
      </c>
      <c r="Q40" s="77" t="str">
        <f t="shared" si="4"/>
        <v>N</v>
      </c>
      <c r="R40" s="32">
        <v>0.81</v>
      </c>
      <c r="S40" s="77" t="str">
        <f t="shared" si="5"/>
        <v>Y</v>
      </c>
      <c r="T40" s="32">
        <v>0.69</v>
      </c>
      <c r="U40" s="77" t="str">
        <f t="shared" si="6"/>
        <v>Y</v>
      </c>
      <c r="V40" s="32">
        <v>0.64</v>
      </c>
      <c r="W40" s="77" t="str">
        <f t="shared" si="7"/>
        <v>Y</v>
      </c>
    </row>
    <row r="41" spans="1:23" ht="15.75" customHeight="1" x14ac:dyDescent="0.25">
      <c r="A41" s="77">
        <v>35</v>
      </c>
      <c r="B41" s="33">
        <v>1751</v>
      </c>
      <c r="C41" s="33" t="s">
        <v>243</v>
      </c>
      <c r="D41" s="32">
        <v>0.55500000000000005</v>
      </c>
      <c r="E41" s="77" t="str">
        <f t="shared" si="0"/>
        <v>Y</v>
      </c>
      <c r="F41" s="32">
        <v>0.5</v>
      </c>
      <c r="G41" s="77" t="str">
        <f t="shared" si="1"/>
        <v>N</v>
      </c>
      <c r="H41" s="32">
        <v>0.55000000000000004</v>
      </c>
      <c r="I41" s="77" t="str">
        <f t="shared" si="8"/>
        <v>Y</v>
      </c>
      <c r="J41" s="32">
        <v>0.56000000000000005</v>
      </c>
      <c r="K41" s="77" t="str">
        <f t="shared" si="2"/>
        <v>Y</v>
      </c>
      <c r="L41" s="32">
        <v>0.64</v>
      </c>
      <c r="M41" s="77" t="str">
        <f t="shared" si="9"/>
        <v>Y</v>
      </c>
      <c r="N41" s="32">
        <v>0.71</v>
      </c>
      <c r="O41" s="77" t="str">
        <f t="shared" si="3"/>
        <v>Y</v>
      </c>
      <c r="P41" s="32">
        <v>0.56000000000000005</v>
      </c>
      <c r="Q41" s="77" t="str">
        <f t="shared" si="4"/>
        <v>Y</v>
      </c>
      <c r="R41" s="32">
        <v>0.51</v>
      </c>
      <c r="S41" s="77" t="str">
        <f t="shared" si="5"/>
        <v>N</v>
      </c>
      <c r="T41" s="32">
        <v>0.71</v>
      </c>
      <c r="U41" s="77" t="str">
        <f t="shared" si="6"/>
        <v>Y</v>
      </c>
      <c r="V41" s="32">
        <v>0.59</v>
      </c>
      <c r="W41" s="77" t="str">
        <f t="shared" si="7"/>
        <v>Y</v>
      </c>
    </row>
    <row r="42" spans="1:23" ht="15.75" customHeight="1" x14ac:dyDescent="0.25">
      <c r="A42" s="77">
        <v>36</v>
      </c>
      <c r="B42" s="33">
        <v>1782</v>
      </c>
      <c r="C42" s="33" t="s">
        <v>272</v>
      </c>
      <c r="D42" s="32">
        <v>0.4</v>
      </c>
      <c r="E42" s="77" t="str">
        <f t="shared" si="0"/>
        <v>N</v>
      </c>
      <c r="F42" s="32">
        <v>0.5</v>
      </c>
      <c r="G42" s="77" t="str">
        <f t="shared" si="1"/>
        <v>N</v>
      </c>
      <c r="H42" s="32">
        <v>0.54</v>
      </c>
      <c r="I42" s="77" t="str">
        <f t="shared" si="8"/>
        <v>N</v>
      </c>
      <c r="J42" s="32">
        <v>0.48</v>
      </c>
      <c r="K42" s="77" t="str">
        <f t="shared" si="2"/>
        <v>N</v>
      </c>
      <c r="L42" s="32">
        <v>0.45</v>
      </c>
      <c r="M42" s="77" t="str">
        <f t="shared" si="9"/>
        <v>N</v>
      </c>
      <c r="N42" s="32">
        <v>0.55000000000000004</v>
      </c>
      <c r="O42" s="77" t="str">
        <f t="shared" si="3"/>
        <v>Y</v>
      </c>
      <c r="P42" s="32">
        <v>0.64</v>
      </c>
      <c r="Q42" s="77" t="str">
        <f t="shared" si="4"/>
        <v>Y</v>
      </c>
      <c r="R42" s="32">
        <v>0.57999999999999996</v>
      </c>
      <c r="S42" s="77" t="str">
        <f t="shared" si="5"/>
        <v>Y</v>
      </c>
      <c r="T42" s="32">
        <v>0.68</v>
      </c>
      <c r="U42" s="77" t="str">
        <f t="shared" si="6"/>
        <v>Y</v>
      </c>
      <c r="V42" s="32">
        <v>0.8</v>
      </c>
      <c r="W42" s="77" t="str">
        <f t="shared" si="7"/>
        <v>Y</v>
      </c>
    </row>
    <row r="43" spans="1:23" ht="15.75" customHeight="1" x14ac:dyDescent="0.25">
      <c r="A43" s="77">
        <v>37</v>
      </c>
      <c r="B43" s="33">
        <v>1756</v>
      </c>
      <c r="C43" s="33" t="s">
        <v>248</v>
      </c>
      <c r="D43" s="32">
        <v>0.59</v>
      </c>
      <c r="E43" s="77" t="str">
        <f t="shared" si="0"/>
        <v>Y</v>
      </c>
      <c r="F43" s="32">
        <v>0.56999999999999995</v>
      </c>
      <c r="G43" s="77" t="str">
        <f t="shared" si="1"/>
        <v>Y</v>
      </c>
      <c r="H43" s="32">
        <v>0.52</v>
      </c>
      <c r="I43" s="77" t="str">
        <f t="shared" si="8"/>
        <v>N</v>
      </c>
      <c r="J43" s="32">
        <v>0.48</v>
      </c>
      <c r="K43" s="77" t="str">
        <f t="shared" si="2"/>
        <v>N</v>
      </c>
      <c r="L43" s="32">
        <v>0.48</v>
      </c>
      <c r="M43" s="77" t="str">
        <f t="shared" si="9"/>
        <v>N</v>
      </c>
      <c r="N43" s="32">
        <v>0.56999999999999995</v>
      </c>
      <c r="O43" s="77" t="str">
        <f t="shared" si="3"/>
        <v>Y</v>
      </c>
      <c r="P43" s="32">
        <v>0.56000000000000005</v>
      </c>
      <c r="Q43" s="77" t="str">
        <f t="shared" si="4"/>
        <v>Y</v>
      </c>
      <c r="R43" s="32">
        <v>0.69</v>
      </c>
      <c r="S43" s="77" t="str">
        <f t="shared" si="5"/>
        <v>Y</v>
      </c>
      <c r="T43" s="32">
        <v>0.61</v>
      </c>
      <c r="U43" s="77" t="str">
        <f t="shared" si="6"/>
        <v>Y</v>
      </c>
      <c r="V43" s="32">
        <v>0.53</v>
      </c>
      <c r="W43" s="77" t="str">
        <f t="shared" si="7"/>
        <v>N</v>
      </c>
    </row>
    <row r="44" spans="1:23" ht="15.75" customHeight="1" x14ac:dyDescent="0.25">
      <c r="A44" s="77">
        <v>38</v>
      </c>
      <c r="B44" s="33">
        <v>1758</v>
      </c>
      <c r="C44" s="33" t="s">
        <v>249</v>
      </c>
      <c r="D44" s="32">
        <v>0.59499999999999997</v>
      </c>
      <c r="E44" s="77" t="str">
        <f t="shared" si="0"/>
        <v>Y</v>
      </c>
      <c r="F44" s="32">
        <v>0.5</v>
      </c>
      <c r="G44" s="77" t="str">
        <f t="shared" si="1"/>
        <v>N</v>
      </c>
      <c r="H44" s="32">
        <v>0.5</v>
      </c>
      <c r="I44" s="77" t="str">
        <f t="shared" si="8"/>
        <v>N</v>
      </c>
      <c r="J44" s="32">
        <v>0.55000000000000004</v>
      </c>
      <c r="K44" s="77" t="str">
        <f t="shared" si="2"/>
        <v>Y</v>
      </c>
      <c r="L44" s="32">
        <v>0.56999999999999995</v>
      </c>
      <c r="M44" s="77" t="str">
        <f t="shared" si="9"/>
        <v>Y</v>
      </c>
      <c r="N44" s="32">
        <v>0.6</v>
      </c>
      <c r="O44" s="77" t="str">
        <f t="shared" si="3"/>
        <v>Y</v>
      </c>
      <c r="P44" s="32">
        <v>0.54</v>
      </c>
      <c r="Q44" s="77" t="str">
        <f t="shared" si="4"/>
        <v>N</v>
      </c>
      <c r="R44" s="32">
        <v>0.62</v>
      </c>
      <c r="S44" s="77" t="str">
        <f t="shared" si="5"/>
        <v>Y</v>
      </c>
      <c r="T44" s="32">
        <v>0.63</v>
      </c>
      <c r="U44" s="77" t="str">
        <f t="shared" si="6"/>
        <v>Y</v>
      </c>
      <c r="V44" s="32">
        <v>0.53</v>
      </c>
      <c r="W44" s="77" t="str">
        <f t="shared" si="7"/>
        <v>N</v>
      </c>
    </row>
    <row r="45" spans="1:23" ht="15.75" customHeight="1" x14ac:dyDescent="0.25">
      <c r="A45" s="77">
        <v>39</v>
      </c>
      <c r="B45" s="33">
        <v>1759</v>
      </c>
      <c r="C45" s="33" t="s">
        <v>250</v>
      </c>
      <c r="D45" s="32">
        <v>0.61499999999999999</v>
      </c>
      <c r="E45" s="77" t="str">
        <f t="shared" si="0"/>
        <v>Y</v>
      </c>
      <c r="F45" s="32">
        <v>0.65</v>
      </c>
      <c r="G45" s="77" t="str">
        <f t="shared" si="1"/>
        <v>Y</v>
      </c>
      <c r="H45" s="32">
        <v>0.76</v>
      </c>
      <c r="I45" s="77" t="str">
        <f t="shared" si="8"/>
        <v>Y</v>
      </c>
      <c r="J45" s="32">
        <v>0.53</v>
      </c>
      <c r="K45" s="77" t="str">
        <f t="shared" si="2"/>
        <v>N</v>
      </c>
      <c r="L45" s="32">
        <v>0.67</v>
      </c>
      <c r="M45" s="77" t="str">
        <f t="shared" si="9"/>
        <v>Y</v>
      </c>
      <c r="N45" s="32">
        <v>0.73</v>
      </c>
      <c r="O45" s="77" t="str">
        <f t="shared" si="3"/>
        <v>Y</v>
      </c>
      <c r="P45" s="32">
        <v>0.54</v>
      </c>
      <c r="Q45" s="77" t="str">
        <f t="shared" si="4"/>
        <v>N</v>
      </c>
      <c r="R45" s="32">
        <v>0.75</v>
      </c>
      <c r="S45" s="77" t="str">
        <f t="shared" si="5"/>
        <v>Y</v>
      </c>
      <c r="T45" s="32">
        <v>0.7</v>
      </c>
      <c r="U45" s="77" t="str">
        <f t="shared" si="6"/>
        <v>Y</v>
      </c>
      <c r="V45" s="32">
        <v>0.75</v>
      </c>
      <c r="W45" s="77" t="str">
        <f t="shared" si="7"/>
        <v>Y</v>
      </c>
    </row>
    <row r="46" spans="1:23" ht="15.75" customHeight="1" x14ac:dyDescent="0.25">
      <c r="A46" s="77">
        <v>40</v>
      </c>
      <c r="B46" s="33">
        <v>1761</v>
      </c>
      <c r="C46" s="33" t="s">
        <v>252</v>
      </c>
      <c r="D46" s="32">
        <v>0.58499999999999996</v>
      </c>
      <c r="E46" s="77" t="str">
        <f t="shared" si="0"/>
        <v>Y</v>
      </c>
      <c r="F46" s="32">
        <v>0.6</v>
      </c>
      <c r="G46" s="77" t="str">
        <f t="shared" si="1"/>
        <v>Y</v>
      </c>
      <c r="H46" s="32">
        <v>0.63</v>
      </c>
      <c r="I46" s="77" t="str">
        <f t="shared" si="8"/>
        <v>Y</v>
      </c>
      <c r="J46" s="32">
        <v>0.5</v>
      </c>
      <c r="K46" s="77" t="str">
        <f t="shared" si="2"/>
        <v>N</v>
      </c>
      <c r="L46" s="32">
        <v>0.54</v>
      </c>
      <c r="M46" s="77" t="str">
        <f t="shared" si="9"/>
        <v>N</v>
      </c>
      <c r="N46" s="32">
        <v>0.66</v>
      </c>
      <c r="O46" s="77" t="str">
        <f t="shared" si="3"/>
        <v>Y</v>
      </c>
      <c r="P46" s="32">
        <v>0.6</v>
      </c>
      <c r="Q46" s="77" t="str">
        <f t="shared" si="4"/>
        <v>Y</v>
      </c>
      <c r="R46" s="32">
        <v>0.63</v>
      </c>
      <c r="S46" s="77" t="str">
        <f t="shared" si="5"/>
        <v>Y</v>
      </c>
      <c r="T46" s="32">
        <v>0.59</v>
      </c>
      <c r="U46" s="77" t="str">
        <f t="shared" si="6"/>
        <v>Y</v>
      </c>
      <c r="V46" s="32">
        <v>0.54</v>
      </c>
      <c r="W46" s="77" t="str">
        <f t="shared" si="7"/>
        <v>N</v>
      </c>
    </row>
    <row r="47" spans="1:23" ht="15.75" customHeight="1" x14ac:dyDescent="0.25">
      <c r="A47" s="77">
        <v>41</v>
      </c>
      <c r="B47" s="33">
        <v>1762</v>
      </c>
      <c r="C47" s="33" t="s">
        <v>253</v>
      </c>
      <c r="D47" s="32">
        <v>0.57999999999999996</v>
      </c>
      <c r="E47" s="77" t="str">
        <f t="shared" si="0"/>
        <v>Y</v>
      </c>
      <c r="F47" s="32">
        <v>0.52</v>
      </c>
      <c r="G47" s="77" t="str">
        <f t="shared" si="1"/>
        <v>N</v>
      </c>
      <c r="H47" s="32">
        <v>0.52</v>
      </c>
      <c r="I47" s="77" t="str">
        <f t="shared" si="8"/>
        <v>N</v>
      </c>
      <c r="J47" s="32">
        <v>0.61</v>
      </c>
      <c r="K47" s="77" t="str">
        <f t="shared" si="2"/>
        <v>Y</v>
      </c>
      <c r="L47" s="32">
        <v>0.66</v>
      </c>
      <c r="M47" s="77" t="str">
        <f t="shared" si="9"/>
        <v>Y</v>
      </c>
      <c r="N47" s="32">
        <v>0.67</v>
      </c>
      <c r="O47" s="77" t="str">
        <f t="shared" si="3"/>
        <v>Y</v>
      </c>
      <c r="P47" s="32">
        <v>0.57999999999999996</v>
      </c>
      <c r="Q47" s="77" t="str">
        <f t="shared" si="4"/>
        <v>Y</v>
      </c>
      <c r="R47" s="32">
        <v>0.57999999999999996</v>
      </c>
      <c r="S47" s="77" t="str">
        <f t="shared" si="5"/>
        <v>Y</v>
      </c>
      <c r="T47" s="32">
        <v>0.5</v>
      </c>
      <c r="U47" s="77" t="str">
        <f t="shared" si="6"/>
        <v>N</v>
      </c>
      <c r="V47" s="32">
        <v>0.8</v>
      </c>
      <c r="W47" s="77" t="str">
        <f t="shared" si="7"/>
        <v>Y</v>
      </c>
    </row>
    <row r="48" spans="1:23" ht="15.75" customHeight="1" x14ac:dyDescent="0.25">
      <c r="A48" s="77">
        <v>42</v>
      </c>
      <c r="B48" s="33">
        <v>1764</v>
      </c>
      <c r="C48" s="33" t="s">
        <v>255</v>
      </c>
      <c r="D48" s="32">
        <v>0.64</v>
      </c>
      <c r="E48" s="77" t="str">
        <f t="shared" si="0"/>
        <v>Y</v>
      </c>
      <c r="F48" s="32">
        <v>0.55000000000000004</v>
      </c>
      <c r="G48" s="77" t="str">
        <f t="shared" si="1"/>
        <v>Y</v>
      </c>
      <c r="H48" s="32">
        <v>0.64</v>
      </c>
      <c r="I48" s="77" t="str">
        <f t="shared" si="8"/>
        <v>Y</v>
      </c>
      <c r="J48" s="32">
        <v>0.48</v>
      </c>
      <c r="K48" s="77" t="str">
        <f t="shared" si="2"/>
        <v>N</v>
      </c>
      <c r="L48" s="32">
        <v>0.66</v>
      </c>
      <c r="M48" s="77" t="str">
        <f t="shared" si="9"/>
        <v>Y</v>
      </c>
      <c r="N48" s="32">
        <v>0.77</v>
      </c>
      <c r="O48" s="77" t="str">
        <f t="shared" si="3"/>
        <v>Y</v>
      </c>
      <c r="P48" s="32">
        <v>0.56000000000000005</v>
      </c>
      <c r="Q48" s="77" t="str">
        <f t="shared" si="4"/>
        <v>Y</v>
      </c>
      <c r="R48" s="32">
        <v>0.53</v>
      </c>
      <c r="S48" s="77" t="str">
        <f t="shared" si="5"/>
        <v>N</v>
      </c>
      <c r="T48" s="32">
        <v>0.57999999999999996</v>
      </c>
      <c r="U48" s="77" t="str">
        <f t="shared" si="6"/>
        <v>Y</v>
      </c>
      <c r="V48" s="32">
        <v>0.53</v>
      </c>
      <c r="W48" s="77" t="str">
        <f t="shared" si="7"/>
        <v>N</v>
      </c>
    </row>
    <row r="49" spans="1:23" ht="15.75" customHeight="1" x14ac:dyDescent="0.25">
      <c r="A49" s="77">
        <v>43</v>
      </c>
      <c r="B49" s="33">
        <v>1768</v>
      </c>
      <c r="C49" s="33" t="s">
        <v>259</v>
      </c>
      <c r="D49" s="32">
        <v>0.64</v>
      </c>
      <c r="E49" s="77" t="str">
        <f t="shared" si="0"/>
        <v>Y</v>
      </c>
      <c r="F49" s="32">
        <v>0.54</v>
      </c>
      <c r="G49" s="77" t="str">
        <f t="shared" si="1"/>
        <v>N</v>
      </c>
      <c r="H49" s="32">
        <v>0.62</v>
      </c>
      <c r="I49" s="77" t="str">
        <f t="shared" si="8"/>
        <v>Y</v>
      </c>
      <c r="J49" s="32">
        <v>0.59</v>
      </c>
      <c r="K49" s="77" t="str">
        <f t="shared" si="2"/>
        <v>Y</v>
      </c>
      <c r="L49" s="32">
        <v>0.75</v>
      </c>
      <c r="M49" s="77" t="str">
        <f t="shared" si="9"/>
        <v>Y</v>
      </c>
      <c r="N49" s="32">
        <v>0.78</v>
      </c>
      <c r="O49" s="77" t="str">
        <f t="shared" si="3"/>
        <v>Y</v>
      </c>
      <c r="P49" s="32">
        <v>0.56000000000000005</v>
      </c>
      <c r="Q49" s="77" t="str">
        <f t="shared" si="4"/>
        <v>Y</v>
      </c>
      <c r="R49" s="32">
        <v>0.71</v>
      </c>
      <c r="S49" s="77" t="str">
        <f t="shared" si="5"/>
        <v>Y</v>
      </c>
      <c r="T49" s="32">
        <v>0.68</v>
      </c>
      <c r="U49" s="77" t="str">
        <f t="shared" si="6"/>
        <v>Y</v>
      </c>
      <c r="V49" s="32">
        <v>0.55000000000000004</v>
      </c>
      <c r="W49" s="77" t="str">
        <f t="shared" si="7"/>
        <v>Y</v>
      </c>
    </row>
    <row r="50" spans="1:23" ht="15.75" customHeight="1" x14ac:dyDescent="0.25">
      <c r="A50" s="77">
        <v>44</v>
      </c>
      <c r="B50" s="33">
        <v>1769</v>
      </c>
      <c r="C50" s="33" t="s">
        <v>260</v>
      </c>
      <c r="D50" s="32">
        <v>0.57499999999999996</v>
      </c>
      <c r="E50" s="77" t="str">
        <f t="shared" si="0"/>
        <v>Y</v>
      </c>
      <c r="F50" s="32">
        <v>0.57999999999999996</v>
      </c>
      <c r="G50" s="77" t="str">
        <f t="shared" si="1"/>
        <v>Y</v>
      </c>
      <c r="H50" s="32">
        <v>0.69</v>
      </c>
      <c r="I50" s="77" t="str">
        <f t="shared" si="8"/>
        <v>Y</v>
      </c>
      <c r="J50" s="32">
        <v>0.49</v>
      </c>
      <c r="K50" s="77" t="str">
        <f t="shared" si="2"/>
        <v>N</v>
      </c>
      <c r="L50" s="32">
        <v>0.63</v>
      </c>
      <c r="M50" s="77" t="str">
        <f t="shared" si="9"/>
        <v>Y</v>
      </c>
      <c r="N50" s="32">
        <v>0.72</v>
      </c>
      <c r="O50" s="77" t="str">
        <f t="shared" si="3"/>
        <v>Y</v>
      </c>
      <c r="P50" s="32">
        <v>0.6</v>
      </c>
      <c r="Q50" s="77" t="str">
        <f t="shared" si="4"/>
        <v>Y</v>
      </c>
      <c r="R50" s="32">
        <v>0.6</v>
      </c>
      <c r="S50" s="77" t="str">
        <f t="shared" si="5"/>
        <v>Y</v>
      </c>
      <c r="T50" s="32">
        <v>0.72</v>
      </c>
      <c r="U50" s="77" t="str">
        <f t="shared" si="6"/>
        <v>Y</v>
      </c>
      <c r="V50" s="32">
        <v>0.7</v>
      </c>
      <c r="W50" s="77" t="str">
        <f t="shared" si="7"/>
        <v>Y</v>
      </c>
    </row>
    <row r="51" spans="1:23" ht="15.75" customHeight="1" x14ac:dyDescent="0.25">
      <c r="A51" s="77">
        <v>45</v>
      </c>
      <c r="B51" s="33">
        <v>1772</v>
      </c>
      <c r="C51" s="33" t="s">
        <v>263</v>
      </c>
      <c r="D51" s="32">
        <v>0.64500000000000002</v>
      </c>
      <c r="E51" s="77" t="str">
        <f t="shared" si="0"/>
        <v>Y</v>
      </c>
      <c r="F51" s="32">
        <v>0.64</v>
      </c>
      <c r="G51" s="77" t="str">
        <f t="shared" si="1"/>
        <v>Y</v>
      </c>
      <c r="H51" s="32">
        <v>0.65</v>
      </c>
      <c r="I51" s="77" t="str">
        <f t="shared" si="8"/>
        <v>Y</v>
      </c>
      <c r="J51" s="32">
        <v>0.53</v>
      </c>
      <c r="K51" s="77" t="str">
        <f t="shared" si="2"/>
        <v>N</v>
      </c>
      <c r="L51" s="32">
        <v>0.76</v>
      </c>
      <c r="M51" s="77" t="str">
        <f t="shared" si="9"/>
        <v>Y</v>
      </c>
      <c r="N51" s="32">
        <v>0.8</v>
      </c>
      <c r="O51" s="77" t="str">
        <f t="shared" si="3"/>
        <v>Y</v>
      </c>
      <c r="P51" s="32">
        <v>0.64</v>
      </c>
      <c r="Q51" s="77" t="str">
        <f t="shared" si="4"/>
        <v>Y</v>
      </c>
      <c r="R51" s="32">
        <v>0.72</v>
      </c>
      <c r="S51" s="77" t="str">
        <f t="shared" si="5"/>
        <v>Y</v>
      </c>
      <c r="T51" s="32">
        <v>0.73</v>
      </c>
      <c r="U51" s="77" t="str">
        <f t="shared" si="6"/>
        <v>Y</v>
      </c>
      <c r="V51" s="32">
        <v>0.85</v>
      </c>
      <c r="W51" s="77" t="str">
        <f t="shared" si="7"/>
        <v>Y</v>
      </c>
    </row>
    <row r="52" spans="1:23" ht="15.75" customHeight="1" x14ac:dyDescent="0.25">
      <c r="A52" s="77">
        <v>46</v>
      </c>
      <c r="B52" s="33">
        <v>1773</v>
      </c>
      <c r="C52" s="33" t="s">
        <v>264</v>
      </c>
      <c r="D52" s="32">
        <v>0.56499999999999995</v>
      </c>
      <c r="E52" s="77" t="str">
        <f t="shared" si="0"/>
        <v>Y</v>
      </c>
      <c r="F52" s="32">
        <v>0.5</v>
      </c>
      <c r="G52" s="77" t="str">
        <f t="shared" si="1"/>
        <v>N</v>
      </c>
      <c r="H52" s="32">
        <v>0.56000000000000005</v>
      </c>
      <c r="I52" s="77" t="str">
        <f t="shared" si="8"/>
        <v>Y</v>
      </c>
      <c r="J52" s="32">
        <v>0.45</v>
      </c>
      <c r="K52" s="77" t="str">
        <f t="shared" si="2"/>
        <v>N</v>
      </c>
      <c r="L52" s="32">
        <v>0.56999999999999995</v>
      </c>
      <c r="M52" s="77" t="str">
        <f t="shared" si="9"/>
        <v>Y</v>
      </c>
      <c r="N52" s="32">
        <v>0.78</v>
      </c>
      <c r="O52" s="77" t="str">
        <f t="shared" si="3"/>
        <v>Y</v>
      </c>
      <c r="P52" s="32">
        <v>0.52</v>
      </c>
      <c r="Q52" s="77" t="str">
        <f t="shared" si="4"/>
        <v>N</v>
      </c>
      <c r="R52" s="32">
        <v>0.73</v>
      </c>
      <c r="S52" s="77" t="str">
        <f t="shared" si="5"/>
        <v>Y</v>
      </c>
      <c r="T52" s="32">
        <v>0.63</v>
      </c>
      <c r="U52" s="77" t="str">
        <f t="shared" si="6"/>
        <v>Y</v>
      </c>
      <c r="V52" s="32">
        <v>0.5</v>
      </c>
      <c r="W52" s="77" t="str">
        <f t="shared" si="7"/>
        <v>N</v>
      </c>
    </row>
    <row r="53" spans="1:23" ht="15.75" customHeight="1" x14ac:dyDescent="0.25">
      <c r="A53" s="77">
        <v>47</v>
      </c>
      <c r="B53" s="33">
        <v>1775</v>
      </c>
      <c r="C53" s="33" t="s">
        <v>266</v>
      </c>
      <c r="D53" s="32">
        <v>0.61499999999999999</v>
      </c>
      <c r="E53" s="77" t="str">
        <f t="shared" si="0"/>
        <v>Y</v>
      </c>
      <c r="F53" s="32">
        <v>0.55000000000000004</v>
      </c>
      <c r="G53" s="77" t="str">
        <f t="shared" si="1"/>
        <v>Y</v>
      </c>
      <c r="H53" s="32">
        <v>0.51</v>
      </c>
      <c r="I53" s="77" t="str">
        <f t="shared" si="8"/>
        <v>N</v>
      </c>
      <c r="J53" s="32">
        <v>0.54</v>
      </c>
      <c r="K53" s="77" t="str">
        <f t="shared" si="2"/>
        <v>N</v>
      </c>
      <c r="L53" s="32">
        <v>0.63</v>
      </c>
      <c r="M53" s="77" t="str">
        <f t="shared" si="9"/>
        <v>Y</v>
      </c>
      <c r="N53" s="32">
        <v>0.59</v>
      </c>
      <c r="O53" s="77" t="str">
        <f t="shared" si="3"/>
        <v>Y</v>
      </c>
      <c r="P53" s="32">
        <v>0.5</v>
      </c>
      <c r="Q53" s="77" t="str">
        <f t="shared" si="4"/>
        <v>N</v>
      </c>
      <c r="R53" s="32">
        <v>0.57999999999999996</v>
      </c>
      <c r="S53" s="77" t="str">
        <f t="shared" si="5"/>
        <v>Y</v>
      </c>
      <c r="T53" s="32">
        <v>0.53</v>
      </c>
      <c r="U53" s="77" t="str">
        <f t="shared" si="6"/>
        <v>N</v>
      </c>
      <c r="V53" s="32">
        <v>0.53</v>
      </c>
      <c r="W53" s="77" t="str">
        <f t="shared" si="7"/>
        <v>N</v>
      </c>
    </row>
    <row r="54" spans="1:23" ht="15.75" customHeight="1" x14ac:dyDescent="0.25">
      <c r="A54" s="77">
        <v>48</v>
      </c>
      <c r="B54" s="33">
        <v>1776</v>
      </c>
      <c r="C54" s="33" t="s">
        <v>267</v>
      </c>
      <c r="D54" s="32">
        <v>0.5</v>
      </c>
      <c r="E54" s="77" t="str">
        <f t="shared" si="0"/>
        <v>N</v>
      </c>
      <c r="F54" s="32">
        <v>0.5</v>
      </c>
      <c r="G54" s="77" t="str">
        <f t="shared" si="1"/>
        <v>N</v>
      </c>
      <c r="H54" s="32">
        <v>0.52</v>
      </c>
      <c r="I54" s="77" t="str">
        <f t="shared" si="8"/>
        <v>N</v>
      </c>
      <c r="J54" s="32">
        <v>0.48</v>
      </c>
      <c r="K54" s="77" t="str">
        <f t="shared" si="2"/>
        <v>N</v>
      </c>
      <c r="L54" s="32">
        <v>0.49</v>
      </c>
      <c r="M54" s="77" t="str">
        <f t="shared" si="9"/>
        <v>N</v>
      </c>
      <c r="N54" s="32">
        <v>0.62</v>
      </c>
      <c r="O54" s="77" t="str">
        <f t="shared" si="3"/>
        <v>Y</v>
      </c>
      <c r="P54" s="32">
        <v>0.56000000000000005</v>
      </c>
      <c r="Q54" s="77" t="str">
        <f t="shared" si="4"/>
        <v>Y</v>
      </c>
      <c r="R54" s="32">
        <v>0.54</v>
      </c>
      <c r="S54" s="77" t="str">
        <f t="shared" si="5"/>
        <v>N</v>
      </c>
      <c r="T54" s="32">
        <v>0.62</v>
      </c>
      <c r="U54" s="77" t="str">
        <f t="shared" si="6"/>
        <v>Y</v>
      </c>
      <c r="V54" s="32">
        <v>0.56999999999999995</v>
      </c>
      <c r="W54" s="77" t="str">
        <f t="shared" si="7"/>
        <v>Y</v>
      </c>
    </row>
    <row r="55" spans="1:23" ht="15.75" customHeight="1" x14ac:dyDescent="0.25">
      <c r="A55" s="77">
        <v>49</v>
      </c>
      <c r="B55" s="33">
        <v>1777</v>
      </c>
      <c r="C55" s="33" t="s">
        <v>287</v>
      </c>
      <c r="D55" s="32">
        <v>0.65500000000000003</v>
      </c>
      <c r="E55" s="77" t="str">
        <f t="shared" si="0"/>
        <v>Y</v>
      </c>
      <c r="F55" s="32">
        <v>0.54</v>
      </c>
      <c r="G55" s="77" t="str">
        <f t="shared" si="1"/>
        <v>N</v>
      </c>
      <c r="H55" s="32">
        <v>0.6</v>
      </c>
      <c r="I55" s="77" t="str">
        <f t="shared" si="8"/>
        <v>Y</v>
      </c>
      <c r="J55" s="32">
        <v>0.56999999999999995</v>
      </c>
      <c r="K55" s="77" t="str">
        <f t="shared" si="2"/>
        <v>Y</v>
      </c>
      <c r="L55" s="32">
        <v>0.6</v>
      </c>
      <c r="M55" s="77" t="str">
        <f t="shared" si="9"/>
        <v>Y</v>
      </c>
      <c r="N55" s="32">
        <v>0.72</v>
      </c>
      <c r="O55" s="77" t="str">
        <f t="shared" si="3"/>
        <v>Y</v>
      </c>
      <c r="P55" s="32">
        <v>0.54</v>
      </c>
      <c r="Q55" s="77" t="str">
        <f t="shared" si="4"/>
        <v>N</v>
      </c>
      <c r="R55" s="32">
        <v>0.65</v>
      </c>
      <c r="S55" s="77" t="str">
        <f t="shared" si="5"/>
        <v>Y</v>
      </c>
      <c r="T55" s="32">
        <v>0.56999999999999995</v>
      </c>
      <c r="U55" s="77" t="str">
        <f t="shared" si="6"/>
        <v>Y</v>
      </c>
      <c r="V55" s="32">
        <v>0.8</v>
      </c>
      <c r="W55" s="77" t="str">
        <f t="shared" si="7"/>
        <v>Y</v>
      </c>
    </row>
    <row r="56" spans="1:23" ht="15.75" customHeight="1" x14ac:dyDescent="0.25">
      <c r="A56" s="77">
        <v>50</v>
      </c>
      <c r="B56" s="33">
        <v>1778</v>
      </c>
      <c r="C56" s="33" t="s">
        <v>269</v>
      </c>
      <c r="D56" s="32">
        <v>0.25</v>
      </c>
      <c r="E56" s="77" t="str">
        <f t="shared" si="0"/>
        <v>N</v>
      </c>
      <c r="F56" s="32">
        <v>0.51</v>
      </c>
      <c r="G56" s="77" t="str">
        <f t="shared" si="1"/>
        <v>N</v>
      </c>
      <c r="H56" s="32">
        <v>0.46</v>
      </c>
      <c r="I56" s="77" t="str">
        <f t="shared" si="8"/>
        <v>N</v>
      </c>
      <c r="J56" s="32">
        <v>0.41</v>
      </c>
      <c r="K56" s="77" t="str">
        <f t="shared" si="2"/>
        <v>N</v>
      </c>
      <c r="L56" s="32">
        <v>0.59</v>
      </c>
      <c r="M56" s="77" t="str">
        <f t="shared" si="9"/>
        <v>Y</v>
      </c>
      <c r="N56" s="32">
        <v>0.59</v>
      </c>
      <c r="O56" s="77" t="str">
        <f t="shared" si="3"/>
        <v>Y</v>
      </c>
      <c r="P56" s="32">
        <v>0.5</v>
      </c>
      <c r="Q56" s="77" t="str">
        <f t="shared" si="4"/>
        <v>N</v>
      </c>
      <c r="R56" s="32">
        <v>0.59</v>
      </c>
      <c r="S56" s="77" t="str">
        <f t="shared" si="5"/>
        <v>Y</v>
      </c>
      <c r="T56" s="32">
        <v>0.51</v>
      </c>
      <c r="U56" s="77" t="str">
        <f t="shared" si="6"/>
        <v>N</v>
      </c>
      <c r="V56" s="32">
        <v>0.53</v>
      </c>
      <c r="W56" s="77" t="str">
        <f t="shared" si="7"/>
        <v>N</v>
      </c>
    </row>
    <row r="57" spans="1:23" ht="15.75" customHeight="1" x14ac:dyDescent="0.25">
      <c r="A57" s="77">
        <v>51</v>
      </c>
      <c r="B57" s="33">
        <v>1779</v>
      </c>
      <c r="C57" s="33" t="s">
        <v>270</v>
      </c>
      <c r="D57" s="32">
        <v>0.60499999999999998</v>
      </c>
      <c r="E57" s="77" t="str">
        <f t="shared" si="0"/>
        <v>Y</v>
      </c>
      <c r="F57" s="32">
        <v>0.56999999999999995</v>
      </c>
      <c r="G57" s="77" t="str">
        <f t="shared" si="1"/>
        <v>Y</v>
      </c>
      <c r="H57" s="32">
        <v>0.6</v>
      </c>
      <c r="I57" s="77" t="str">
        <f t="shared" si="8"/>
        <v>Y</v>
      </c>
      <c r="J57" s="32">
        <v>0.48</v>
      </c>
      <c r="K57" s="77" t="str">
        <f t="shared" si="2"/>
        <v>N</v>
      </c>
      <c r="L57" s="32">
        <v>0.77</v>
      </c>
      <c r="M57" s="77" t="str">
        <f t="shared" si="9"/>
        <v>Y</v>
      </c>
      <c r="N57" s="32">
        <v>0.76</v>
      </c>
      <c r="O57" s="77" t="str">
        <f t="shared" si="3"/>
        <v>Y</v>
      </c>
      <c r="P57" s="32">
        <v>0.64</v>
      </c>
      <c r="Q57" s="77" t="str">
        <f t="shared" si="4"/>
        <v>Y</v>
      </c>
      <c r="R57" s="32">
        <v>0.71</v>
      </c>
      <c r="S57" s="77" t="str">
        <f t="shared" si="5"/>
        <v>Y</v>
      </c>
      <c r="T57" s="32">
        <v>0.74</v>
      </c>
      <c r="U57" s="77" t="str">
        <f t="shared" si="6"/>
        <v>Y</v>
      </c>
      <c r="V57" s="32">
        <v>0.85</v>
      </c>
      <c r="W57" s="77" t="str">
        <f t="shared" si="7"/>
        <v>Y</v>
      </c>
    </row>
    <row r="58" spans="1:23" ht="15.75" customHeight="1" x14ac:dyDescent="0.25">
      <c r="A58" s="77">
        <v>52</v>
      </c>
      <c r="B58" s="33">
        <v>1780</v>
      </c>
      <c r="C58" s="33" t="s">
        <v>271</v>
      </c>
      <c r="D58" s="32">
        <v>0.53500000000000003</v>
      </c>
      <c r="E58" s="77" t="str">
        <f t="shared" si="0"/>
        <v>N</v>
      </c>
      <c r="F58" s="32">
        <v>0.55000000000000004</v>
      </c>
      <c r="G58" s="77" t="str">
        <f t="shared" si="1"/>
        <v>Y</v>
      </c>
      <c r="H58" s="32">
        <v>0.56999999999999995</v>
      </c>
      <c r="I58" s="77" t="str">
        <f t="shared" si="8"/>
        <v>Y</v>
      </c>
      <c r="J58" s="32">
        <v>0.47</v>
      </c>
      <c r="K58" s="77" t="str">
        <f t="shared" si="2"/>
        <v>N</v>
      </c>
      <c r="L58" s="32">
        <v>0.56999999999999995</v>
      </c>
      <c r="M58" s="77" t="str">
        <f t="shared" si="9"/>
        <v>Y</v>
      </c>
      <c r="N58" s="32">
        <v>0.7</v>
      </c>
      <c r="O58" s="77" t="str">
        <f t="shared" si="3"/>
        <v>Y</v>
      </c>
      <c r="P58" s="32">
        <v>0.7</v>
      </c>
      <c r="Q58" s="77" t="str">
        <f t="shared" si="4"/>
        <v>Y</v>
      </c>
      <c r="R58" s="32">
        <v>0.65</v>
      </c>
      <c r="S58" s="77" t="str">
        <f t="shared" si="5"/>
        <v>Y</v>
      </c>
      <c r="T58" s="32">
        <v>0.66</v>
      </c>
      <c r="U58" s="77" t="str">
        <f t="shared" si="6"/>
        <v>Y</v>
      </c>
      <c r="V58" s="32">
        <v>0.8</v>
      </c>
      <c r="W58" s="77" t="str">
        <f t="shared" si="7"/>
        <v>Y</v>
      </c>
    </row>
    <row r="59" spans="1:23" ht="15.75" customHeight="1" x14ac:dyDescent="0.25">
      <c r="A59" s="77">
        <v>53</v>
      </c>
      <c r="B59" s="33">
        <v>1745</v>
      </c>
      <c r="C59" s="33" t="s">
        <v>237</v>
      </c>
      <c r="D59" s="32">
        <v>0.25</v>
      </c>
      <c r="E59" s="77" t="str">
        <f t="shared" si="0"/>
        <v>N</v>
      </c>
      <c r="F59" s="32">
        <v>0.19</v>
      </c>
      <c r="G59" s="77" t="str">
        <f t="shared" si="1"/>
        <v>N</v>
      </c>
      <c r="H59" s="32">
        <v>0.59</v>
      </c>
      <c r="I59" s="77" t="str">
        <f t="shared" si="8"/>
        <v>Y</v>
      </c>
      <c r="J59" s="32">
        <v>7.0000000000000007E-2</v>
      </c>
      <c r="K59" s="77" t="str">
        <f t="shared" si="2"/>
        <v>N</v>
      </c>
      <c r="L59" s="32">
        <v>0.5</v>
      </c>
      <c r="M59" s="77" t="str">
        <f t="shared" si="9"/>
        <v>N</v>
      </c>
      <c r="N59" s="32">
        <v>0.6</v>
      </c>
      <c r="O59" s="77" t="str">
        <f t="shared" si="3"/>
        <v>Y</v>
      </c>
      <c r="P59" s="32">
        <v>0.5</v>
      </c>
      <c r="Q59" s="77" t="str">
        <f t="shared" si="4"/>
        <v>N</v>
      </c>
      <c r="R59" s="32">
        <v>0.56999999999999995</v>
      </c>
      <c r="S59" s="77" t="str">
        <f t="shared" si="5"/>
        <v>Y</v>
      </c>
      <c r="T59" s="32">
        <v>0.52</v>
      </c>
      <c r="U59" s="77" t="str">
        <f t="shared" si="6"/>
        <v>N</v>
      </c>
      <c r="V59" s="32">
        <v>0.8</v>
      </c>
      <c r="W59" s="77" t="str">
        <f t="shared" si="7"/>
        <v>Y</v>
      </c>
    </row>
    <row r="60" spans="1:23" ht="15.75" customHeight="1" x14ac:dyDescent="0.25">
      <c r="A60" s="77">
        <v>54</v>
      </c>
      <c r="B60" s="33">
        <v>1708</v>
      </c>
      <c r="C60" s="33" t="s">
        <v>203</v>
      </c>
      <c r="D60" s="32">
        <v>0.68</v>
      </c>
      <c r="E60" s="77" t="str">
        <f t="shared" si="0"/>
        <v>Y</v>
      </c>
      <c r="F60" s="32">
        <v>0.56999999999999995</v>
      </c>
      <c r="G60" s="77" t="str">
        <f t="shared" si="1"/>
        <v>Y</v>
      </c>
      <c r="H60" s="32">
        <v>0.54</v>
      </c>
      <c r="I60" s="77" t="str">
        <f t="shared" si="8"/>
        <v>N</v>
      </c>
      <c r="J60" s="32">
        <v>0.48</v>
      </c>
      <c r="K60" s="77" t="str">
        <f t="shared" si="2"/>
        <v>N</v>
      </c>
      <c r="L60" s="32">
        <v>0.71</v>
      </c>
      <c r="M60" s="77" t="str">
        <f t="shared" si="9"/>
        <v>Y</v>
      </c>
      <c r="N60" s="32">
        <v>0.61</v>
      </c>
      <c r="O60" s="77" t="str">
        <f t="shared" si="3"/>
        <v>Y</v>
      </c>
      <c r="P60" s="32">
        <v>0.62</v>
      </c>
      <c r="Q60" s="77" t="str">
        <f t="shared" si="4"/>
        <v>Y</v>
      </c>
      <c r="R60" s="32">
        <v>0.56999999999999995</v>
      </c>
      <c r="S60" s="77" t="str">
        <f t="shared" si="5"/>
        <v>Y</v>
      </c>
      <c r="T60" s="32">
        <v>0.74</v>
      </c>
      <c r="U60" s="77" t="str">
        <f t="shared" si="6"/>
        <v>Y</v>
      </c>
      <c r="V60" s="32">
        <v>0.7</v>
      </c>
      <c r="W60" s="77" t="str">
        <f t="shared" si="7"/>
        <v>Y</v>
      </c>
    </row>
    <row r="61" spans="1:23" ht="15.75" customHeight="1" x14ac:dyDescent="0.25">
      <c r="A61" s="77">
        <v>55</v>
      </c>
      <c r="B61" s="33">
        <v>1746</v>
      </c>
      <c r="C61" s="33" t="s">
        <v>233</v>
      </c>
      <c r="D61" s="32">
        <v>0.2</v>
      </c>
      <c r="E61" s="77" t="str">
        <f t="shared" si="0"/>
        <v>N</v>
      </c>
      <c r="F61" s="32">
        <v>0.35</v>
      </c>
      <c r="G61" s="77" t="str">
        <f t="shared" si="1"/>
        <v>N</v>
      </c>
      <c r="H61" s="32">
        <v>0.46</v>
      </c>
      <c r="I61" s="77" t="str">
        <f t="shared" si="8"/>
        <v>N</v>
      </c>
      <c r="J61" s="32">
        <v>0.2</v>
      </c>
      <c r="K61" s="77" t="str">
        <f t="shared" si="2"/>
        <v>N</v>
      </c>
      <c r="L61" s="32">
        <v>0.45</v>
      </c>
      <c r="M61" s="77" t="str">
        <f t="shared" si="9"/>
        <v>N</v>
      </c>
      <c r="N61" s="32">
        <v>0.56999999999999995</v>
      </c>
      <c r="O61" s="77" t="str">
        <f t="shared" si="3"/>
        <v>Y</v>
      </c>
      <c r="P61" s="32">
        <v>0.54</v>
      </c>
      <c r="Q61" s="77" t="str">
        <f t="shared" si="4"/>
        <v>N</v>
      </c>
      <c r="R61" s="32">
        <v>0.55000000000000004</v>
      </c>
      <c r="S61" s="77" t="str">
        <f t="shared" si="5"/>
        <v>Y</v>
      </c>
      <c r="T61" s="32">
        <v>0</v>
      </c>
      <c r="U61" s="77" t="str">
        <f t="shared" si="6"/>
        <v>N</v>
      </c>
      <c r="V61" s="32">
        <v>0</v>
      </c>
      <c r="W61" s="77" t="str">
        <f t="shared" si="7"/>
        <v>N</v>
      </c>
    </row>
    <row r="62" spans="1:23" ht="15.75" customHeight="1" x14ac:dyDescent="0.25">
      <c r="A62" s="77">
        <v>56</v>
      </c>
      <c r="B62" s="33">
        <v>1710</v>
      </c>
      <c r="C62" s="33" t="s">
        <v>205</v>
      </c>
      <c r="D62" s="32">
        <v>0.5</v>
      </c>
      <c r="E62" s="77" t="str">
        <f t="shared" si="0"/>
        <v>N</v>
      </c>
      <c r="F62" s="32">
        <v>0.5</v>
      </c>
      <c r="G62" s="77" t="str">
        <f t="shared" si="1"/>
        <v>N</v>
      </c>
      <c r="H62" s="32">
        <v>0.52</v>
      </c>
      <c r="I62" s="77" t="str">
        <f t="shared" si="8"/>
        <v>N</v>
      </c>
      <c r="J62" s="32">
        <v>0.53</v>
      </c>
      <c r="K62" s="77" t="str">
        <f t="shared" si="2"/>
        <v>N</v>
      </c>
      <c r="L62" s="32">
        <v>0.61</v>
      </c>
      <c r="M62" s="77" t="str">
        <f t="shared" si="9"/>
        <v>Y</v>
      </c>
      <c r="N62" s="32">
        <v>0.51</v>
      </c>
      <c r="O62" s="77" t="str">
        <f t="shared" si="3"/>
        <v>N</v>
      </c>
      <c r="P62" s="32">
        <v>0.62</v>
      </c>
      <c r="Q62" s="77" t="str">
        <f t="shared" si="4"/>
        <v>Y</v>
      </c>
      <c r="R62" s="32">
        <v>0.57999999999999996</v>
      </c>
      <c r="S62" s="77" t="str">
        <f t="shared" si="5"/>
        <v>Y</v>
      </c>
      <c r="T62" s="32">
        <v>0.82</v>
      </c>
      <c r="U62" s="77" t="str">
        <f t="shared" si="6"/>
        <v>Y</v>
      </c>
      <c r="V62" s="32">
        <v>0.81</v>
      </c>
      <c r="W62" s="77" t="str">
        <f t="shared" si="7"/>
        <v>Y</v>
      </c>
    </row>
    <row r="63" spans="1:23" ht="15.75" customHeight="1" x14ac:dyDescent="0.25">
      <c r="A63" s="77">
        <v>57</v>
      </c>
      <c r="B63" s="33">
        <v>1752</v>
      </c>
      <c r="C63" s="33" t="s">
        <v>244</v>
      </c>
      <c r="D63" s="32">
        <v>0.53500000000000003</v>
      </c>
      <c r="E63" s="77" t="str">
        <f t="shared" si="0"/>
        <v>N</v>
      </c>
      <c r="F63" s="32">
        <v>0.5</v>
      </c>
      <c r="G63" s="77" t="str">
        <f t="shared" si="1"/>
        <v>N</v>
      </c>
      <c r="H63" s="32">
        <v>0.56000000000000005</v>
      </c>
      <c r="I63" s="77" t="str">
        <f t="shared" si="8"/>
        <v>Y</v>
      </c>
      <c r="J63" s="32">
        <v>0.56000000000000005</v>
      </c>
      <c r="K63" s="77" t="str">
        <f t="shared" si="2"/>
        <v>Y</v>
      </c>
      <c r="L63" s="32">
        <v>0.55000000000000004</v>
      </c>
      <c r="M63" s="77" t="str">
        <f t="shared" si="9"/>
        <v>Y</v>
      </c>
      <c r="N63" s="32">
        <v>0.66</v>
      </c>
      <c r="O63" s="77" t="str">
        <f t="shared" si="3"/>
        <v>Y</v>
      </c>
      <c r="P63" s="32">
        <v>0.54</v>
      </c>
      <c r="Q63" s="77" t="str">
        <f t="shared" si="4"/>
        <v>N</v>
      </c>
      <c r="R63" s="32">
        <v>0.55000000000000004</v>
      </c>
      <c r="S63" s="77" t="str">
        <f t="shared" si="5"/>
        <v>Y</v>
      </c>
      <c r="T63" s="32">
        <v>0.54</v>
      </c>
      <c r="U63" s="77" t="str">
        <f t="shared" si="6"/>
        <v>N</v>
      </c>
      <c r="V63" s="32">
        <v>0.5</v>
      </c>
      <c r="W63" s="77" t="str">
        <f t="shared" si="7"/>
        <v>N</v>
      </c>
    </row>
    <row r="64" spans="1:23" ht="15.75" customHeight="1" x14ac:dyDescent="0.25">
      <c r="A64" s="77">
        <v>58</v>
      </c>
      <c r="B64" s="33">
        <v>1754</v>
      </c>
      <c r="C64" s="33" t="s">
        <v>246</v>
      </c>
      <c r="D64" s="32">
        <v>0.53500000000000003</v>
      </c>
      <c r="E64" s="77" t="str">
        <f t="shared" si="0"/>
        <v>N</v>
      </c>
      <c r="F64" s="32">
        <v>0.5</v>
      </c>
      <c r="G64" s="77" t="str">
        <f t="shared" si="1"/>
        <v>N</v>
      </c>
      <c r="H64" s="32">
        <v>0.56999999999999995</v>
      </c>
      <c r="I64" s="77" t="str">
        <f t="shared" si="8"/>
        <v>Y</v>
      </c>
      <c r="J64" s="32">
        <v>0.56999999999999995</v>
      </c>
      <c r="K64" s="77" t="str">
        <f t="shared" si="2"/>
        <v>Y</v>
      </c>
      <c r="L64" s="32">
        <v>0.72</v>
      </c>
      <c r="M64" s="77" t="str">
        <f t="shared" si="9"/>
        <v>Y</v>
      </c>
      <c r="N64" s="32">
        <v>0.8</v>
      </c>
      <c r="O64" s="77" t="str">
        <f t="shared" si="3"/>
        <v>Y</v>
      </c>
      <c r="P64" s="32">
        <v>0.57999999999999996</v>
      </c>
      <c r="Q64" s="77" t="str">
        <f t="shared" si="4"/>
        <v>Y</v>
      </c>
      <c r="R64" s="32">
        <v>0.62</v>
      </c>
      <c r="S64" s="77" t="str">
        <f t="shared" si="5"/>
        <v>Y</v>
      </c>
      <c r="T64" s="32">
        <v>0.59</v>
      </c>
      <c r="U64" s="77" t="str">
        <f t="shared" si="6"/>
        <v>Y</v>
      </c>
      <c r="V64" s="32">
        <v>0.85</v>
      </c>
      <c r="W64" s="77" t="str">
        <f t="shared" si="7"/>
        <v>Y</v>
      </c>
    </row>
    <row r="65" spans="1:25" ht="15.75" customHeight="1" x14ac:dyDescent="0.25">
      <c r="A65" s="77">
        <v>59</v>
      </c>
      <c r="B65" s="33">
        <v>1755</v>
      </c>
      <c r="C65" s="33" t="s">
        <v>247</v>
      </c>
      <c r="D65" s="32">
        <v>0.4</v>
      </c>
      <c r="E65" s="77" t="str">
        <f t="shared" si="0"/>
        <v>N</v>
      </c>
      <c r="F65" s="32">
        <v>0.5</v>
      </c>
      <c r="G65" s="77" t="str">
        <f t="shared" si="1"/>
        <v>N</v>
      </c>
      <c r="H65" s="32">
        <v>0.52</v>
      </c>
      <c r="I65" s="77" t="str">
        <f t="shared" si="8"/>
        <v>N</v>
      </c>
      <c r="J65" s="32">
        <v>0.65</v>
      </c>
      <c r="K65" s="77" t="str">
        <f t="shared" si="2"/>
        <v>Y</v>
      </c>
      <c r="L65" s="32">
        <v>0.56999999999999995</v>
      </c>
      <c r="M65" s="77" t="str">
        <f t="shared" si="9"/>
        <v>Y</v>
      </c>
      <c r="N65" s="32">
        <v>0.76</v>
      </c>
      <c r="O65" s="77" t="str">
        <f t="shared" si="3"/>
        <v>Y</v>
      </c>
      <c r="P65" s="32">
        <v>0.54</v>
      </c>
      <c r="Q65" s="77" t="str">
        <f t="shared" si="4"/>
        <v>N</v>
      </c>
      <c r="R65" s="32">
        <v>0.61</v>
      </c>
      <c r="S65" s="77" t="str">
        <f t="shared" si="5"/>
        <v>Y</v>
      </c>
      <c r="T65" s="32">
        <v>0.5</v>
      </c>
      <c r="U65" s="77" t="str">
        <f t="shared" si="6"/>
        <v>N</v>
      </c>
      <c r="V65" s="32">
        <v>0.8</v>
      </c>
      <c r="W65" s="77" t="str">
        <f t="shared" si="7"/>
        <v>Y</v>
      </c>
    </row>
    <row r="66" spans="1:25" ht="15.75" customHeight="1" x14ac:dyDescent="0.25">
      <c r="A66" s="77">
        <v>60</v>
      </c>
      <c r="B66" s="33">
        <v>1760</v>
      </c>
      <c r="C66" s="33" t="s">
        <v>288</v>
      </c>
      <c r="D66" s="32">
        <v>0.375</v>
      </c>
      <c r="E66" s="77" t="str">
        <f t="shared" si="0"/>
        <v>N</v>
      </c>
      <c r="F66" s="32">
        <v>0.4</v>
      </c>
      <c r="G66" s="77" t="str">
        <f t="shared" si="1"/>
        <v>N</v>
      </c>
      <c r="H66" s="32">
        <v>0.45</v>
      </c>
      <c r="I66" s="77" t="str">
        <f t="shared" si="8"/>
        <v>N</v>
      </c>
      <c r="J66" s="32">
        <v>0.34</v>
      </c>
      <c r="K66" s="77" t="str">
        <f t="shared" si="2"/>
        <v>N</v>
      </c>
      <c r="L66" s="32">
        <v>0.38</v>
      </c>
      <c r="M66" s="77" t="str">
        <f t="shared" si="9"/>
        <v>N</v>
      </c>
      <c r="N66" s="32">
        <v>0.42</v>
      </c>
      <c r="O66" s="77" t="str">
        <f t="shared" si="3"/>
        <v>N</v>
      </c>
      <c r="P66" s="32">
        <v>0.57999999999999996</v>
      </c>
      <c r="Q66" s="77" t="str">
        <f t="shared" si="4"/>
        <v>Y</v>
      </c>
      <c r="R66" s="32">
        <v>0.52</v>
      </c>
      <c r="S66" s="77" t="str">
        <f t="shared" si="5"/>
        <v>N</v>
      </c>
      <c r="T66" s="32">
        <v>0.52</v>
      </c>
      <c r="U66" s="77" t="str">
        <f t="shared" si="6"/>
        <v>N</v>
      </c>
      <c r="V66" s="32">
        <v>0.53</v>
      </c>
      <c r="W66" s="77" t="str">
        <f t="shared" si="7"/>
        <v>N</v>
      </c>
    </row>
    <row r="67" spans="1:25" ht="15.75" customHeight="1" x14ac:dyDescent="0.25">
      <c r="A67" s="77">
        <v>61</v>
      </c>
      <c r="B67" s="33">
        <v>1719</v>
      </c>
      <c r="C67" s="33" t="s">
        <v>214</v>
      </c>
      <c r="D67" s="32">
        <v>0.52500000000000002</v>
      </c>
      <c r="E67" s="77" t="str">
        <f t="shared" si="0"/>
        <v>N</v>
      </c>
      <c r="F67" s="32">
        <v>0.51</v>
      </c>
      <c r="G67" s="77" t="str">
        <f t="shared" si="1"/>
        <v>N</v>
      </c>
      <c r="H67" s="32">
        <v>0.38</v>
      </c>
      <c r="I67" s="77" t="str">
        <f t="shared" si="8"/>
        <v>N</v>
      </c>
      <c r="J67" s="32">
        <v>0.46</v>
      </c>
      <c r="K67" s="77" t="str">
        <f t="shared" si="2"/>
        <v>N</v>
      </c>
      <c r="L67" s="32">
        <v>0.49</v>
      </c>
      <c r="M67" s="77" t="str">
        <f t="shared" si="9"/>
        <v>N</v>
      </c>
      <c r="N67" s="32">
        <v>0.42</v>
      </c>
      <c r="O67" s="77" t="str">
        <f t="shared" si="3"/>
        <v>N</v>
      </c>
      <c r="P67" s="32">
        <v>0.52</v>
      </c>
      <c r="Q67" s="77" t="str">
        <f t="shared" si="4"/>
        <v>N</v>
      </c>
      <c r="R67" s="32">
        <v>0.55000000000000004</v>
      </c>
      <c r="S67" s="77" t="str">
        <f t="shared" si="5"/>
        <v>Y</v>
      </c>
      <c r="T67" s="32">
        <v>0.6</v>
      </c>
      <c r="U67" s="77" t="str">
        <f t="shared" si="6"/>
        <v>Y</v>
      </c>
      <c r="V67" s="32">
        <v>0.7</v>
      </c>
      <c r="W67" s="77" t="str">
        <f t="shared" si="7"/>
        <v>Y</v>
      </c>
    </row>
    <row r="68" spans="1:25" ht="15.75" customHeight="1" x14ac:dyDescent="0.25">
      <c r="A68" s="77">
        <v>62</v>
      </c>
      <c r="B68" s="33">
        <v>1720</v>
      </c>
      <c r="C68" s="33" t="s">
        <v>215</v>
      </c>
      <c r="D68" s="32">
        <v>0.4</v>
      </c>
      <c r="E68" s="77" t="str">
        <f t="shared" si="0"/>
        <v>N</v>
      </c>
      <c r="F68" s="32">
        <v>0.5</v>
      </c>
      <c r="G68" s="77" t="str">
        <f t="shared" si="1"/>
        <v>N</v>
      </c>
      <c r="H68" s="32">
        <v>0.44</v>
      </c>
      <c r="I68" s="77" t="str">
        <f t="shared" si="8"/>
        <v>N</v>
      </c>
      <c r="J68" s="32">
        <v>0.4</v>
      </c>
      <c r="K68" s="77" t="str">
        <f t="shared" si="2"/>
        <v>N</v>
      </c>
      <c r="L68" s="32">
        <v>0.46</v>
      </c>
      <c r="M68" s="77" t="str">
        <f t="shared" si="9"/>
        <v>N</v>
      </c>
      <c r="N68" s="32">
        <v>0.55000000000000004</v>
      </c>
      <c r="O68" s="77" t="str">
        <f t="shared" si="3"/>
        <v>Y</v>
      </c>
      <c r="P68" s="32">
        <v>0.57999999999999996</v>
      </c>
      <c r="Q68" s="77" t="str">
        <f t="shared" si="4"/>
        <v>Y</v>
      </c>
      <c r="R68" s="32">
        <v>0.53</v>
      </c>
      <c r="S68" s="77" t="str">
        <f t="shared" si="5"/>
        <v>N</v>
      </c>
      <c r="T68" s="32">
        <v>0.72</v>
      </c>
      <c r="U68" s="77" t="str">
        <f t="shared" si="6"/>
        <v>Y</v>
      </c>
      <c r="V68" s="32">
        <v>0</v>
      </c>
      <c r="W68" s="77" t="str">
        <f t="shared" si="7"/>
        <v>N</v>
      </c>
    </row>
    <row r="69" spans="1:25" ht="15.75" customHeight="1" x14ac:dyDescent="0.25">
      <c r="A69" s="77">
        <v>63</v>
      </c>
      <c r="B69" s="33">
        <v>1727</v>
      </c>
      <c r="C69" s="33" t="s">
        <v>221</v>
      </c>
      <c r="D69" s="32">
        <v>0.52</v>
      </c>
      <c r="E69" s="77" t="str">
        <f t="shared" si="0"/>
        <v>N</v>
      </c>
      <c r="F69" s="32">
        <v>0.5</v>
      </c>
      <c r="G69" s="77" t="str">
        <f t="shared" si="1"/>
        <v>N</v>
      </c>
      <c r="H69" s="32">
        <v>0.48</v>
      </c>
      <c r="I69" s="77" t="str">
        <f t="shared" si="8"/>
        <v>N</v>
      </c>
      <c r="J69" s="32">
        <v>0.45</v>
      </c>
      <c r="K69" s="77" t="str">
        <f t="shared" si="2"/>
        <v>N</v>
      </c>
      <c r="L69" s="32">
        <v>0.62</v>
      </c>
      <c r="M69" s="77" t="str">
        <f t="shared" si="9"/>
        <v>Y</v>
      </c>
      <c r="N69" s="32">
        <v>0.63</v>
      </c>
      <c r="O69" s="77" t="str">
        <f t="shared" si="3"/>
        <v>Y</v>
      </c>
      <c r="P69" s="32">
        <v>0.6</v>
      </c>
      <c r="Q69" s="77" t="str">
        <f t="shared" si="4"/>
        <v>Y</v>
      </c>
      <c r="R69" s="32">
        <v>0.56000000000000005</v>
      </c>
      <c r="S69" s="77" t="str">
        <f t="shared" si="5"/>
        <v>Y</v>
      </c>
      <c r="T69" s="32">
        <v>0.81</v>
      </c>
      <c r="U69" s="77" t="str">
        <f t="shared" si="6"/>
        <v>Y</v>
      </c>
      <c r="V69" s="32">
        <v>0.7</v>
      </c>
      <c r="W69" s="77" t="str">
        <f t="shared" si="7"/>
        <v>Y</v>
      </c>
    </row>
    <row r="70" spans="1:25" ht="15.75" customHeight="1" x14ac:dyDescent="0.25">
      <c r="A70" s="77">
        <v>64</v>
      </c>
      <c r="B70" s="33">
        <v>1765</v>
      </c>
      <c r="C70" s="33" t="s">
        <v>256</v>
      </c>
      <c r="D70" s="32">
        <v>0.4</v>
      </c>
      <c r="E70" s="77" t="str">
        <f t="shared" si="0"/>
        <v>N</v>
      </c>
      <c r="F70" s="32">
        <v>0.39</v>
      </c>
      <c r="G70" s="77" t="str">
        <f t="shared" si="1"/>
        <v>N</v>
      </c>
      <c r="H70" s="32">
        <v>0.4</v>
      </c>
      <c r="I70" s="77" t="str">
        <f t="shared" si="8"/>
        <v>N</v>
      </c>
      <c r="J70" s="32">
        <v>0.55000000000000004</v>
      </c>
      <c r="K70" s="77" t="str">
        <f t="shared" si="2"/>
        <v>Y</v>
      </c>
      <c r="L70" s="32">
        <v>0.54</v>
      </c>
      <c r="M70" s="77" t="str">
        <f t="shared" si="9"/>
        <v>N</v>
      </c>
      <c r="N70" s="32">
        <v>0.56999999999999995</v>
      </c>
      <c r="O70" s="77" t="str">
        <f t="shared" si="3"/>
        <v>Y</v>
      </c>
      <c r="P70" s="32">
        <v>0.5</v>
      </c>
      <c r="Q70" s="77" t="str">
        <f t="shared" si="4"/>
        <v>N</v>
      </c>
      <c r="R70" s="32">
        <v>0.56000000000000005</v>
      </c>
      <c r="S70" s="77" t="str">
        <f t="shared" si="5"/>
        <v>Y</v>
      </c>
      <c r="T70" s="32">
        <v>0.52</v>
      </c>
      <c r="U70" s="77" t="str">
        <f t="shared" si="6"/>
        <v>N</v>
      </c>
      <c r="V70" s="32">
        <v>0.8</v>
      </c>
      <c r="W70" s="77" t="str">
        <f t="shared" si="7"/>
        <v>Y</v>
      </c>
    </row>
    <row r="71" spans="1:25" ht="15.75" customHeight="1" x14ac:dyDescent="0.25">
      <c r="A71" s="77">
        <v>65</v>
      </c>
      <c r="B71" s="33">
        <v>1766</v>
      </c>
      <c r="C71" s="33" t="s">
        <v>257</v>
      </c>
      <c r="D71" s="32">
        <v>0.56000000000000005</v>
      </c>
      <c r="E71" s="77" t="str">
        <f t="shared" si="0"/>
        <v>Y</v>
      </c>
      <c r="F71" s="32">
        <v>0.5</v>
      </c>
      <c r="G71" s="77" t="str">
        <f t="shared" si="1"/>
        <v>N</v>
      </c>
      <c r="H71" s="32">
        <v>0.56000000000000005</v>
      </c>
      <c r="I71" s="77" t="str">
        <f t="shared" si="8"/>
        <v>Y</v>
      </c>
      <c r="J71" s="32">
        <v>0.66</v>
      </c>
      <c r="K71" s="77" t="str">
        <f t="shared" si="2"/>
        <v>Y</v>
      </c>
      <c r="L71" s="32">
        <v>0.61</v>
      </c>
      <c r="M71" s="77" t="str">
        <f t="shared" si="9"/>
        <v>Y</v>
      </c>
      <c r="N71" s="32">
        <v>0.66</v>
      </c>
      <c r="O71" s="77" t="str">
        <f t="shared" si="3"/>
        <v>Y</v>
      </c>
      <c r="P71" s="32">
        <v>0.52</v>
      </c>
      <c r="Q71" s="77" t="str">
        <f t="shared" si="4"/>
        <v>N</v>
      </c>
      <c r="R71" s="32">
        <v>0.67</v>
      </c>
      <c r="S71" s="77" t="str">
        <f t="shared" si="5"/>
        <v>Y</v>
      </c>
      <c r="T71" s="32">
        <v>0.63</v>
      </c>
      <c r="U71" s="77" t="str">
        <f t="shared" si="6"/>
        <v>Y</v>
      </c>
      <c r="V71" s="32">
        <v>0.8</v>
      </c>
      <c r="W71" s="77" t="str">
        <f t="shared" si="7"/>
        <v>Y</v>
      </c>
    </row>
    <row r="72" spans="1:25" ht="15.75" customHeight="1" x14ac:dyDescent="0.25">
      <c r="A72" s="77">
        <v>66</v>
      </c>
      <c r="B72" s="33">
        <v>1767</v>
      </c>
      <c r="C72" s="33" t="s">
        <v>258</v>
      </c>
      <c r="D72" s="32">
        <v>0.5</v>
      </c>
      <c r="E72" s="77" t="str">
        <f t="shared" si="0"/>
        <v>N</v>
      </c>
      <c r="F72" s="32">
        <v>0.5</v>
      </c>
      <c r="G72" s="77" t="str">
        <f t="shared" si="1"/>
        <v>N</v>
      </c>
      <c r="H72" s="32">
        <v>0.46</v>
      </c>
      <c r="I72" s="77" t="str">
        <f t="shared" si="8"/>
        <v>N</v>
      </c>
      <c r="J72" s="32">
        <v>0.45</v>
      </c>
      <c r="K72" s="77" t="str">
        <f t="shared" si="2"/>
        <v>N</v>
      </c>
      <c r="L72" s="32">
        <v>0.53</v>
      </c>
      <c r="M72" s="77" t="str">
        <f t="shared" si="9"/>
        <v>N</v>
      </c>
      <c r="N72" s="32">
        <v>0.57999999999999996</v>
      </c>
      <c r="O72" s="77" t="str">
        <f t="shared" si="3"/>
        <v>Y</v>
      </c>
      <c r="P72" s="32">
        <v>0.5</v>
      </c>
      <c r="Q72" s="77" t="str">
        <f t="shared" si="4"/>
        <v>N</v>
      </c>
      <c r="R72" s="32">
        <v>0.56999999999999995</v>
      </c>
      <c r="S72" s="77" t="str">
        <f t="shared" si="5"/>
        <v>Y</v>
      </c>
      <c r="T72" s="32">
        <v>0.67</v>
      </c>
      <c r="U72" s="77" t="str">
        <f t="shared" si="6"/>
        <v>Y</v>
      </c>
      <c r="V72" s="32">
        <v>0.51</v>
      </c>
      <c r="W72" s="77" t="str">
        <f t="shared" si="7"/>
        <v>N</v>
      </c>
    </row>
    <row r="73" spans="1:25" ht="15.75" customHeight="1" x14ac:dyDescent="0.25">
      <c r="A73" s="77">
        <v>67</v>
      </c>
      <c r="B73" s="33">
        <v>1730</v>
      </c>
      <c r="C73" s="33" t="s">
        <v>224</v>
      </c>
      <c r="D73" s="32">
        <v>0.57499999999999996</v>
      </c>
      <c r="E73" s="77" t="str">
        <f t="shared" si="0"/>
        <v>Y</v>
      </c>
      <c r="F73" s="32">
        <v>0.68</v>
      </c>
      <c r="G73" s="77" t="str">
        <f t="shared" si="1"/>
        <v>Y</v>
      </c>
      <c r="H73" s="32">
        <v>0.61</v>
      </c>
      <c r="I73" s="77" t="str">
        <f t="shared" si="8"/>
        <v>Y</v>
      </c>
      <c r="J73" s="32">
        <v>0.49</v>
      </c>
      <c r="K73" s="77" t="str">
        <f t="shared" si="2"/>
        <v>N</v>
      </c>
      <c r="L73" s="32">
        <v>0.71</v>
      </c>
      <c r="M73" s="77" t="str">
        <f t="shared" si="9"/>
        <v>Y</v>
      </c>
      <c r="N73" s="32">
        <v>0.65</v>
      </c>
      <c r="O73" s="77" t="str">
        <f t="shared" si="3"/>
        <v>Y</v>
      </c>
      <c r="P73" s="32">
        <v>0.8</v>
      </c>
      <c r="Q73" s="77" t="str">
        <f t="shared" si="4"/>
        <v>Y</v>
      </c>
      <c r="R73" s="32">
        <v>0.57999999999999996</v>
      </c>
      <c r="S73" s="77" t="str">
        <f t="shared" si="5"/>
        <v>Y</v>
      </c>
      <c r="T73" s="32">
        <v>0.85</v>
      </c>
      <c r="U73" s="77" t="str">
        <f t="shared" si="6"/>
        <v>Y</v>
      </c>
      <c r="V73" s="32">
        <v>0.74</v>
      </c>
      <c r="W73" s="77" t="str">
        <f t="shared" si="7"/>
        <v>Y</v>
      </c>
    </row>
    <row r="74" spans="1:25" ht="15.75" customHeight="1" x14ac:dyDescent="0.25">
      <c r="A74" s="77">
        <v>68</v>
      </c>
      <c r="B74" s="33">
        <v>1731</v>
      </c>
      <c r="C74" s="33" t="s">
        <v>225</v>
      </c>
      <c r="D74" s="32">
        <v>0.55500000000000005</v>
      </c>
      <c r="E74" s="77" t="str">
        <f t="shared" si="0"/>
        <v>Y</v>
      </c>
      <c r="F74" s="32">
        <v>0.61</v>
      </c>
      <c r="G74" s="77" t="str">
        <f t="shared" si="1"/>
        <v>Y</v>
      </c>
      <c r="H74" s="32">
        <v>0.57999999999999996</v>
      </c>
      <c r="I74" s="77" t="str">
        <f t="shared" si="8"/>
        <v>Y</v>
      </c>
      <c r="J74" s="32">
        <v>0.45</v>
      </c>
      <c r="K74" s="77" t="str">
        <f t="shared" si="2"/>
        <v>N</v>
      </c>
      <c r="L74" s="32">
        <v>0.65</v>
      </c>
      <c r="M74" s="77" t="str">
        <f t="shared" si="9"/>
        <v>Y</v>
      </c>
      <c r="N74" s="32">
        <v>0.59</v>
      </c>
      <c r="O74" s="77" t="str">
        <f t="shared" si="3"/>
        <v>Y</v>
      </c>
      <c r="P74" s="32">
        <v>0.72</v>
      </c>
      <c r="Q74" s="77" t="str">
        <f t="shared" si="4"/>
        <v>Y</v>
      </c>
      <c r="R74" s="32">
        <v>0.54</v>
      </c>
      <c r="S74" s="77" t="str">
        <f t="shared" si="5"/>
        <v>N</v>
      </c>
      <c r="T74" s="32">
        <v>0.84</v>
      </c>
      <c r="U74" s="77" t="str">
        <f t="shared" si="6"/>
        <v>Y</v>
      </c>
      <c r="V74" s="32">
        <v>0.77</v>
      </c>
      <c r="W74" s="77" t="str">
        <f t="shared" si="7"/>
        <v>Y</v>
      </c>
    </row>
    <row r="75" spans="1:25" ht="15.75" customHeight="1" x14ac:dyDescent="0.25">
      <c r="A75" s="77">
        <v>69</v>
      </c>
      <c r="B75" s="33">
        <v>1770</v>
      </c>
      <c r="C75" s="33" t="s">
        <v>261</v>
      </c>
      <c r="D75" s="32">
        <v>0.28499999999999998</v>
      </c>
      <c r="E75" s="77" t="str">
        <f t="shared" si="0"/>
        <v>N</v>
      </c>
      <c r="F75" s="32">
        <v>0.62</v>
      </c>
      <c r="G75" s="77" t="str">
        <f t="shared" si="1"/>
        <v>Y</v>
      </c>
      <c r="H75" s="32">
        <v>0.6</v>
      </c>
      <c r="I75" s="77" t="str">
        <f t="shared" si="8"/>
        <v>Y</v>
      </c>
      <c r="J75" s="32">
        <v>0.45</v>
      </c>
      <c r="K75" s="77" t="str">
        <f t="shared" si="2"/>
        <v>N</v>
      </c>
      <c r="L75" s="32">
        <v>0.64</v>
      </c>
      <c r="M75" s="77" t="str">
        <f t="shared" si="9"/>
        <v>Y</v>
      </c>
      <c r="N75" s="32">
        <v>0.63</v>
      </c>
      <c r="O75" s="77" t="str">
        <f t="shared" si="3"/>
        <v>Y</v>
      </c>
      <c r="P75" s="32">
        <v>0.5</v>
      </c>
      <c r="Q75" s="77" t="str">
        <f t="shared" si="4"/>
        <v>N</v>
      </c>
      <c r="R75" s="32">
        <v>0.65</v>
      </c>
      <c r="S75" s="77" t="str">
        <f t="shared" si="5"/>
        <v>Y</v>
      </c>
      <c r="T75" s="32">
        <v>0.5</v>
      </c>
      <c r="U75" s="77" t="str">
        <f t="shared" si="6"/>
        <v>N</v>
      </c>
      <c r="V75" s="32">
        <v>0.52</v>
      </c>
      <c r="W75" s="77" t="str">
        <f t="shared" si="7"/>
        <v>N</v>
      </c>
    </row>
    <row r="76" spans="1:25" ht="15.75" customHeight="1" x14ac:dyDescent="0.25">
      <c r="A76" s="77">
        <v>70</v>
      </c>
      <c r="B76" s="33">
        <v>1771</v>
      </c>
      <c r="C76" s="33" t="s">
        <v>262</v>
      </c>
      <c r="D76" s="32">
        <v>0.25</v>
      </c>
      <c r="E76" s="77" t="str">
        <f t="shared" si="0"/>
        <v>N</v>
      </c>
      <c r="F76" s="32">
        <v>0.57999999999999996</v>
      </c>
      <c r="G76" s="77" t="str">
        <f t="shared" si="1"/>
        <v>Y</v>
      </c>
      <c r="H76" s="32">
        <v>0.54</v>
      </c>
      <c r="I76" s="77" t="str">
        <f t="shared" si="8"/>
        <v>N</v>
      </c>
      <c r="J76" s="32">
        <v>0.25</v>
      </c>
      <c r="K76" s="77" t="str">
        <f t="shared" si="2"/>
        <v>N</v>
      </c>
      <c r="L76" s="32">
        <v>0.52</v>
      </c>
      <c r="M76" s="77" t="str">
        <f t="shared" si="9"/>
        <v>N</v>
      </c>
      <c r="N76" s="32">
        <v>0.51</v>
      </c>
      <c r="O76" s="77" t="str">
        <f t="shared" si="3"/>
        <v>N</v>
      </c>
      <c r="P76" s="32">
        <v>0.68</v>
      </c>
      <c r="Q76" s="77" t="str">
        <f t="shared" si="4"/>
        <v>Y</v>
      </c>
      <c r="R76" s="32">
        <v>0.63</v>
      </c>
      <c r="S76" s="77" t="str">
        <f t="shared" si="5"/>
        <v>Y</v>
      </c>
      <c r="T76" s="32">
        <v>0.52</v>
      </c>
      <c r="U76" s="77" t="str">
        <f t="shared" si="6"/>
        <v>N</v>
      </c>
      <c r="V76" s="32">
        <v>0</v>
      </c>
      <c r="W76" s="77" t="str">
        <f t="shared" si="7"/>
        <v>N</v>
      </c>
    </row>
    <row r="77" spans="1:25" ht="15.75" customHeight="1" x14ac:dyDescent="0.25">
      <c r="A77" s="77">
        <v>71</v>
      </c>
      <c r="B77" s="33">
        <v>1774</v>
      </c>
      <c r="C77" s="33" t="s">
        <v>265</v>
      </c>
      <c r="D77" s="32">
        <v>0.52500000000000002</v>
      </c>
      <c r="E77" s="77" t="str">
        <f t="shared" si="0"/>
        <v>N</v>
      </c>
      <c r="F77" s="32">
        <v>0.56000000000000005</v>
      </c>
      <c r="G77" s="77" t="str">
        <f t="shared" si="1"/>
        <v>Y</v>
      </c>
      <c r="H77" s="32">
        <v>0.55000000000000004</v>
      </c>
      <c r="I77" s="77" t="str">
        <f t="shared" si="8"/>
        <v>Y</v>
      </c>
      <c r="J77" s="32">
        <v>0.55000000000000004</v>
      </c>
      <c r="K77" s="77" t="str">
        <f t="shared" si="2"/>
        <v>Y</v>
      </c>
      <c r="L77" s="32">
        <v>0.68</v>
      </c>
      <c r="M77" s="77" t="str">
        <f t="shared" si="9"/>
        <v>Y</v>
      </c>
      <c r="N77" s="32">
        <v>0.64</v>
      </c>
      <c r="O77" s="77" t="str">
        <f t="shared" si="3"/>
        <v>Y</v>
      </c>
      <c r="P77" s="32">
        <v>0.5</v>
      </c>
      <c r="Q77" s="77" t="str">
        <f t="shared" si="4"/>
        <v>N</v>
      </c>
      <c r="R77" s="32">
        <v>0.68</v>
      </c>
      <c r="S77" s="77" t="str">
        <f t="shared" si="5"/>
        <v>Y</v>
      </c>
      <c r="T77" s="32">
        <v>0.68</v>
      </c>
      <c r="U77" s="77" t="str">
        <f t="shared" si="6"/>
        <v>Y</v>
      </c>
      <c r="V77" s="32">
        <v>0.53</v>
      </c>
      <c r="W77" s="77" t="str">
        <f t="shared" si="7"/>
        <v>N</v>
      </c>
    </row>
    <row r="78" spans="1:25" ht="15.75" customHeight="1" x14ac:dyDescent="0.25">
      <c r="A78" s="77"/>
      <c r="B78" s="237" t="s">
        <v>163</v>
      </c>
      <c r="C78" s="237"/>
      <c r="D78" s="35"/>
      <c r="E78" s="77">
        <f>COUNTIFS(E7:E77,"Y")</f>
        <v>41</v>
      </c>
      <c r="F78" s="77"/>
      <c r="G78" s="77">
        <f>COUNTIFS(G7:G77,"Y")</f>
        <v>32</v>
      </c>
      <c r="H78" s="77"/>
      <c r="I78" s="77">
        <f>COUNTIFS(I7:I77,"Y")</f>
        <v>46</v>
      </c>
      <c r="J78" s="77"/>
      <c r="K78" s="77">
        <f>COUNTIFS(K7:K77,"Y")</f>
        <v>25</v>
      </c>
      <c r="L78" s="77"/>
      <c r="M78" s="77">
        <f>COUNTIFS(M7:M77,"Y")</f>
        <v>53</v>
      </c>
      <c r="N78" s="77"/>
      <c r="O78" s="77">
        <f>COUNTIFS(O7:O77,"Y")</f>
        <v>58</v>
      </c>
      <c r="P78" s="77"/>
      <c r="Q78" s="77">
        <f>COUNTIFS(Q7:Q77,"Y")</f>
        <v>54</v>
      </c>
      <c r="R78" s="77"/>
      <c r="S78" s="77">
        <f>COUNTIFS(S7:S77,"Y")</f>
        <v>60</v>
      </c>
      <c r="T78" s="77"/>
      <c r="U78" s="77">
        <f>COUNTIFS(U7:U77,"Y")</f>
        <v>58</v>
      </c>
      <c r="V78" s="78"/>
      <c r="W78" s="77">
        <f>COUNTIFS(W7:W77,"Y")</f>
        <v>52</v>
      </c>
    </row>
    <row r="79" spans="1:25" ht="15.75" customHeight="1" x14ac:dyDescent="0.25">
      <c r="A79" s="77"/>
      <c r="B79" s="236" t="s">
        <v>164</v>
      </c>
      <c r="C79" s="237"/>
      <c r="D79" s="35"/>
      <c r="E79" s="79">
        <f>(E78/71)*100</f>
        <v>57.74647887323944</v>
      </c>
      <c r="F79" s="77"/>
      <c r="G79" s="79">
        <f>(G78/71)*100</f>
        <v>45.070422535211272</v>
      </c>
      <c r="H79" s="77"/>
      <c r="I79" s="79">
        <f>(I78/71)*100</f>
        <v>64.788732394366207</v>
      </c>
      <c r="J79" s="77"/>
      <c r="K79" s="79">
        <f>(K78/71)*100</f>
        <v>35.2112676056338</v>
      </c>
      <c r="L79" s="77"/>
      <c r="M79" s="79">
        <f>(M78/71)*100</f>
        <v>74.647887323943664</v>
      </c>
      <c r="N79" s="77"/>
      <c r="O79" s="79">
        <f>(O78/71)*100</f>
        <v>81.690140845070431</v>
      </c>
      <c r="P79" s="77"/>
      <c r="Q79" s="79">
        <f>(Q78/71)*100</f>
        <v>76.056338028169009</v>
      </c>
      <c r="R79" s="77"/>
      <c r="S79" s="79">
        <f>(S78/71)*100</f>
        <v>84.507042253521121</v>
      </c>
      <c r="T79" s="77"/>
      <c r="U79" s="79">
        <f>(U78/71)*100</f>
        <v>81.690140845070431</v>
      </c>
      <c r="V79" s="78"/>
      <c r="W79" s="79">
        <f>(W78/71)*100</f>
        <v>73.239436619718319</v>
      </c>
    </row>
    <row r="80" spans="1:25" s="11" customFormat="1" ht="15.75" customHeight="1" x14ac:dyDescent="0.25">
      <c r="A80" s="18"/>
      <c r="B80" s="238" t="s">
        <v>165</v>
      </c>
      <c r="C80" s="239"/>
      <c r="D80" s="18">
        <v>3</v>
      </c>
      <c r="E80" s="19">
        <f>E79*D80/100</f>
        <v>1.7323943661971832</v>
      </c>
      <c r="F80" s="17">
        <v>3</v>
      </c>
      <c r="G80" s="19">
        <f>G79*F80/100</f>
        <v>1.3521126760563382</v>
      </c>
      <c r="H80" s="17"/>
      <c r="I80" s="19"/>
      <c r="J80" s="17"/>
      <c r="K80" s="19"/>
      <c r="L80" s="17">
        <v>3</v>
      </c>
      <c r="M80" s="19">
        <f>M79*L80/100</f>
        <v>2.23943661971831</v>
      </c>
      <c r="N80" s="17"/>
      <c r="O80" s="19"/>
      <c r="P80" s="17"/>
      <c r="Q80" s="19"/>
      <c r="R80" s="17"/>
      <c r="S80" s="19"/>
      <c r="T80" s="17"/>
      <c r="U80" s="19"/>
      <c r="V80" s="17">
        <v>2</v>
      </c>
      <c r="W80" s="147">
        <f>W79*V80/100</f>
        <v>1.4647887323943665</v>
      </c>
      <c r="X80" s="148"/>
      <c r="Y80" s="149"/>
    </row>
    <row r="81" spans="1:25" s="11" customFormat="1" ht="15.75" customHeight="1" x14ac:dyDescent="0.25">
      <c r="A81" s="18"/>
      <c r="B81" s="238" t="s">
        <v>166</v>
      </c>
      <c r="C81" s="239"/>
      <c r="D81" s="18">
        <v>3</v>
      </c>
      <c r="E81" s="19">
        <f>E79*D81/100</f>
        <v>1.7323943661971832</v>
      </c>
      <c r="F81" s="17">
        <v>3</v>
      </c>
      <c r="G81" s="19">
        <f>G79*F81/100</f>
        <v>1.3521126760563382</v>
      </c>
      <c r="H81" s="17">
        <v>3</v>
      </c>
      <c r="I81" s="19">
        <f>I79*H81/100</f>
        <v>1.9436619718309862</v>
      </c>
      <c r="J81" s="17">
        <v>3</v>
      </c>
      <c r="K81" s="19">
        <f>K79*J81/100</f>
        <v>1.056338028169014</v>
      </c>
      <c r="L81" s="17">
        <v>3</v>
      </c>
      <c r="M81" s="19">
        <f>M79*L81/100</f>
        <v>2.23943661971831</v>
      </c>
      <c r="N81" s="17">
        <v>3</v>
      </c>
      <c r="O81" s="19">
        <f>O79*N81/100</f>
        <v>2.450704225352113</v>
      </c>
      <c r="P81" s="17">
        <v>3</v>
      </c>
      <c r="Q81" s="19">
        <f>Q79*P81/100</f>
        <v>2.28169014084507</v>
      </c>
      <c r="R81" s="17">
        <v>3</v>
      </c>
      <c r="S81" s="19">
        <f>S79*R81/100</f>
        <v>2.5352112676056335</v>
      </c>
      <c r="T81" s="17">
        <v>3</v>
      </c>
      <c r="U81" s="19">
        <f>U79*T81/100</f>
        <v>2.450704225352113</v>
      </c>
      <c r="V81" s="17">
        <v>3</v>
      </c>
      <c r="W81" s="147">
        <f>W79*V81/100</f>
        <v>2.1971830985915495</v>
      </c>
      <c r="X81" s="148"/>
      <c r="Y81" s="149"/>
    </row>
    <row r="82" spans="1:25" s="11" customFormat="1" ht="15" customHeight="1" x14ac:dyDescent="0.25">
      <c r="A82" s="18"/>
      <c r="B82" s="238" t="s">
        <v>167</v>
      </c>
      <c r="C82" s="239"/>
      <c r="D82" s="18">
        <v>3</v>
      </c>
      <c r="E82" s="19">
        <f>E79*D82/100</f>
        <v>1.7323943661971832</v>
      </c>
      <c r="F82" s="17">
        <v>3</v>
      </c>
      <c r="G82" s="19">
        <f>G79*F82/100</f>
        <v>1.3521126760563382</v>
      </c>
      <c r="H82" s="17">
        <v>3</v>
      </c>
      <c r="I82" s="19">
        <f>I79*H82/100</f>
        <v>1.9436619718309862</v>
      </c>
      <c r="J82" s="17">
        <v>2</v>
      </c>
      <c r="K82" s="19">
        <f>K79*J82/100</f>
        <v>0.70422535211267601</v>
      </c>
      <c r="L82" s="17">
        <v>3</v>
      </c>
      <c r="M82" s="19">
        <f>M79*L82/100</f>
        <v>2.23943661971831</v>
      </c>
      <c r="N82" s="17">
        <v>2</v>
      </c>
      <c r="O82" s="19">
        <f>O79*N82/100</f>
        <v>1.6338028169014087</v>
      </c>
      <c r="P82" s="17">
        <v>2</v>
      </c>
      <c r="Q82" s="19">
        <f>Q79*P82/100</f>
        <v>1.5211267605633803</v>
      </c>
      <c r="R82" s="17">
        <v>3</v>
      </c>
      <c r="S82" s="19">
        <f>S79*R82/100</f>
        <v>2.5352112676056335</v>
      </c>
      <c r="T82" s="17"/>
      <c r="U82" s="19"/>
      <c r="V82" s="17">
        <v>2</v>
      </c>
      <c r="W82" s="147">
        <f>W79*V82/100</f>
        <v>1.4647887323943665</v>
      </c>
      <c r="X82" s="148"/>
      <c r="Y82" s="149"/>
    </row>
    <row r="83" spans="1:25" s="11" customFormat="1" ht="15" customHeight="1" x14ac:dyDescent="0.25">
      <c r="A83" s="18"/>
      <c r="B83" s="238" t="s">
        <v>168</v>
      </c>
      <c r="C83" s="239"/>
      <c r="D83" s="18">
        <v>3</v>
      </c>
      <c r="E83" s="19">
        <f>E79*D83/100</f>
        <v>1.7323943661971832</v>
      </c>
      <c r="F83" s="17">
        <v>2</v>
      </c>
      <c r="G83" s="19">
        <f>G79*F83/100</f>
        <v>0.90140845070422548</v>
      </c>
      <c r="H83" s="17"/>
      <c r="I83" s="19"/>
      <c r="J83" s="17"/>
      <c r="K83" s="19"/>
      <c r="L83" s="17"/>
      <c r="M83" s="19"/>
      <c r="N83" s="17">
        <v>2</v>
      </c>
      <c r="O83" s="19">
        <f>O79*N83/100</f>
        <v>1.6338028169014087</v>
      </c>
      <c r="P83" s="17"/>
      <c r="Q83" s="19"/>
      <c r="R83" s="17"/>
      <c r="S83" s="19"/>
      <c r="T83" s="17">
        <v>3</v>
      </c>
      <c r="U83" s="19">
        <f>U79*T83/100</f>
        <v>2.450704225352113</v>
      </c>
      <c r="V83" s="17">
        <v>3</v>
      </c>
      <c r="W83" s="147">
        <f>W79*V83/100</f>
        <v>2.1971830985915495</v>
      </c>
      <c r="X83" s="148"/>
      <c r="Y83" s="149"/>
    </row>
    <row r="84" spans="1:25" s="11" customFormat="1" ht="15.75" customHeight="1" x14ac:dyDescent="0.25">
      <c r="A84" s="18"/>
      <c r="B84" s="238" t="s">
        <v>169</v>
      </c>
      <c r="C84" s="239"/>
      <c r="D84" s="18">
        <v>2</v>
      </c>
      <c r="E84" s="19">
        <f>E79*D84/100</f>
        <v>1.1549295774647887</v>
      </c>
      <c r="F84" s="17">
        <v>2</v>
      </c>
      <c r="G84" s="19">
        <f>G79*F84/100</f>
        <v>0.90140845070422548</v>
      </c>
      <c r="H84" s="17"/>
      <c r="I84" s="19"/>
      <c r="J84" s="17"/>
      <c r="K84" s="19"/>
      <c r="L84" s="17"/>
      <c r="M84" s="19"/>
      <c r="N84" s="150"/>
      <c r="O84" s="150"/>
      <c r="P84" s="17"/>
      <c r="Q84" s="19"/>
      <c r="R84" s="17"/>
      <c r="S84" s="19"/>
      <c r="T84" s="17">
        <v>3</v>
      </c>
      <c r="U84" s="19">
        <f>U79*T84/100</f>
        <v>2.450704225352113</v>
      </c>
      <c r="V84" s="17"/>
      <c r="W84" s="147"/>
      <c r="X84" s="148"/>
      <c r="Y84" s="149"/>
    </row>
    <row r="85" spans="1:25" s="45" customFormat="1" ht="15.75" customHeight="1" x14ac:dyDescent="0.25">
      <c r="A85" s="135"/>
      <c r="B85" s="246" t="s">
        <v>170</v>
      </c>
      <c r="C85" s="241"/>
      <c r="D85" s="136">
        <v>2</v>
      </c>
      <c r="E85" s="19">
        <f>E79*D85/100</f>
        <v>1.1549295774647887</v>
      </c>
      <c r="F85" s="137"/>
      <c r="G85" s="19"/>
      <c r="H85" s="137">
        <v>2</v>
      </c>
      <c r="I85" s="19">
        <f>I79*H85/100</f>
        <v>1.2957746478873242</v>
      </c>
      <c r="J85" s="139"/>
      <c r="K85" s="19"/>
      <c r="L85" s="139">
        <v>2</v>
      </c>
      <c r="M85" s="19">
        <f>M79*L85/100</f>
        <v>1.4929577464788732</v>
      </c>
      <c r="N85" s="139"/>
      <c r="O85" s="19"/>
      <c r="P85" s="139"/>
      <c r="Q85" s="19"/>
      <c r="R85" s="139">
        <v>2</v>
      </c>
      <c r="S85" s="19">
        <f>S79*R85/100</f>
        <v>1.6901408450704225</v>
      </c>
      <c r="T85" s="139"/>
      <c r="U85" s="19"/>
      <c r="V85" s="139">
        <v>3</v>
      </c>
      <c r="W85" s="147">
        <f>W79*V85/100</f>
        <v>2.1971830985915495</v>
      </c>
      <c r="X85" s="151"/>
      <c r="Y85" s="149"/>
    </row>
    <row r="86" spans="1:25" s="45" customFormat="1" ht="15.75" customHeight="1" x14ac:dyDescent="0.25">
      <c r="A86" s="135"/>
      <c r="B86" s="246" t="s">
        <v>171</v>
      </c>
      <c r="C86" s="241"/>
      <c r="D86" s="136">
        <v>2</v>
      </c>
      <c r="E86" s="19">
        <f>E79*D86/100</f>
        <v>1.1549295774647887</v>
      </c>
      <c r="F86" s="137"/>
      <c r="G86" s="19"/>
      <c r="H86" s="137"/>
      <c r="I86" s="19"/>
      <c r="J86" s="139"/>
      <c r="K86" s="19"/>
      <c r="L86" s="139"/>
      <c r="M86" s="19"/>
      <c r="N86" s="139">
        <v>2</v>
      </c>
      <c r="O86" s="19">
        <f>O79*N86/100</f>
        <v>1.6338028169014087</v>
      </c>
      <c r="P86" s="139"/>
      <c r="Q86" s="19"/>
      <c r="R86" s="139"/>
      <c r="S86" s="19"/>
      <c r="T86" s="139">
        <v>2</v>
      </c>
      <c r="U86" s="19">
        <f>U79*T86/100</f>
        <v>1.6338028169014087</v>
      </c>
      <c r="V86" s="139"/>
      <c r="W86" s="147"/>
      <c r="X86" s="151"/>
      <c r="Y86" s="152"/>
    </row>
    <row r="87" spans="1:25" s="45" customFormat="1" ht="15.75" customHeight="1" x14ac:dyDescent="0.25">
      <c r="A87" s="141"/>
      <c r="B87" s="240" t="s">
        <v>172</v>
      </c>
      <c r="C87" s="241"/>
      <c r="D87" s="142">
        <v>3</v>
      </c>
      <c r="E87" s="19">
        <f>E79*D87/100</f>
        <v>1.7323943661971832</v>
      </c>
      <c r="F87" s="143">
        <v>2</v>
      </c>
      <c r="G87" s="19">
        <f>G79*F87/100</f>
        <v>0.90140845070422548</v>
      </c>
      <c r="H87" s="143"/>
      <c r="I87" s="19"/>
      <c r="J87" s="144">
        <v>2</v>
      </c>
      <c r="K87" s="19">
        <f>K79*J87/100</f>
        <v>0.70422535211267601</v>
      </c>
      <c r="L87" s="144"/>
      <c r="M87" s="19"/>
      <c r="N87" s="144">
        <v>3</v>
      </c>
      <c r="O87" s="19">
        <f>O79*N87/100</f>
        <v>2.450704225352113</v>
      </c>
      <c r="P87" s="144">
        <v>3</v>
      </c>
      <c r="Q87" s="19">
        <f>Q79*P87/100</f>
        <v>2.28169014084507</v>
      </c>
      <c r="R87" s="144"/>
      <c r="S87" s="19"/>
      <c r="T87" s="143">
        <v>2</v>
      </c>
      <c r="U87" s="19">
        <f>U79*T87/100</f>
        <v>1.6338028169014087</v>
      </c>
      <c r="V87" s="144">
        <v>2</v>
      </c>
      <c r="W87" s="147">
        <f>W79*V87/100</f>
        <v>1.4647887323943665</v>
      </c>
      <c r="X87" s="151"/>
      <c r="Y87" s="149"/>
    </row>
    <row r="88" spans="1:25" ht="15" customHeight="1" x14ac:dyDescent="0.25">
      <c r="A88" s="77"/>
      <c r="B88" s="261" t="s">
        <v>273</v>
      </c>
      <c r="C88" s="261"/>
      <c r="D88" s="78"/>
      <c r="E88" s="84">
        <f>SUM(D7:D77)</f>
        <v>38.509999999999991</v>
      </c>
      <c r="F88" s="84"/>
      <c r="G88" s="84">
        <f t="shared" ref="G88:W88" si="10">SUM(F7:F77)</f>
        <v>38.279999999999994</v>
      </c>
      <c r="H88" s="84"/>
      <c r="I88" s="84">
        <f t="shared" si="10"/>
        <v>41.310000000000016</v>
      </c>
      <c r="J88" s="84"/>
      <c r="K88" s="84">
        <f t="shared" si="10"/>
        <v>35.160000000000011</v>
      </c>
      <c r="L88" s="84"/>
      <c r="M88" s="84">
        <f t="shared" si="10"/>
        <v>44.390000000000008</v>
      </c>
      <c r="N88" s="84"/>
      <c r="O88" s="84">
        <f t="shared" si="10"/>
        <v>44.48</v>
      </c>
      <c r="P88" s="84"/>
      <c r="Q88" s="84">
        <f t="shared" si="10"/>
        <v>42.999999999999979</v>
      </c>
      <c r="R88" s="84"/>
      <c r="S88" s="84">
        <f t="shared" si="10"/>
        <v>42.739999999999988</v>
      </c>
      <c r="T88" s="84"/>
      <c r="U88" s="84">
        <f t="shared" si="10"/>
        <v>46.980000000000018</v>
      </c>
      <c r="V88" s="84"/>
      <c r="W88" s="84">
        <f t="shared" si="10"/>
        <v>45.190000000000012</v>
      </c>
      <c r="X88" s="1"/>
      <c r="Y88" s="5"/>
    </row>
    <row r="89" spans="1:25" ht="15.75" customHeight="1" x14ac:dyDescent="0.25">
      <c r="A89" s="77"/>
      <c r="B89" s="262" t="s">
        <v>274</v>
      </c>
      <c r="C89" s="262"/>
      <c r="D89" s="78"/>
      <c r="E89" s="83">
        <f>E88/71*100</f>
        <v>54.239436619718298</v>
      </c>
      <c r="F89" s="83"/>
      <c r="G89" s="83">
        <f t="shared" ref="G89:W89" si="11">G88/71*100</f>
        <v>53.915492957746466</v>
      </c>
      <c r="H89" s="83"/>
      <c r="I89" s="83">
        <f t="shared" si="11"/>
        <v>58.183098591549317</v>
      </c>
      <c r="J89" s="83"/>
      <c r="K89" s="83">
        <f t="shared" si="11"/>
        <v>49.521126760563391</v>
      </c>
      <c r="L89" s="83"/>
      <c r="M89" s="83">
        <f t="shared" si="11"/>
        <v>62.521126760563398</v>
      </c>
      <c r="N89" s="83"/>
      <c r="O89" s="83">
        <f t="shared" si="11"/>
        <v>62.647887323943664</v>
      </c>
      <c r="P89" s="83"/>
      <c r="Q89" s="83">
        <f t="shared" si="11"/>
        <v>60.563380281690115</v>
      </c>
      <c r="R89" s="83"/>
      <c r="S89" s="83">
        <f t="shared" si="11"/>
        <v>60.19718309859153</v>
      </c>
      <c r="T89" s="83"/>
      <c r="U89" s="83">
        <f t="shared" si="11"/>
        <v>66.169014084507069</v>
      </c>
      <c r="V89" s="83"/>
      <c r="W89" s="83">
        <f t="shared" si="11"/>
        <v>63.647887323943678</v>
      </c>
      <c r="X89" s="1"/>
      <c r="Y89" s="6"/>
    </row>
    <row r="90" spans="1:25" ht="15.75" customHeight="1" x14ac:dyDescent="0.25">
      <c r="A90" s="4"/>
    </row>
    <row r="91" spans="1:25" ht="15.75" customHeight="1" x14ac:dyDescent="0.25">
      <c r="A91" s="4"/>
    </row>
    <row r="92" spans="1:25" ht="15.75" customHeight="1" x14ac:dyDescent="0.25">
      <c r="A92" s="4"/>
    </row>
    <row r="93" spans="1:25" ht="15.75" customHeight="1" x14ac:dyDescent="0.25">
      <c r="A93" s="4"/>
    </row>
    <row r="94" spans="1:25" ht="15.75" customHeight="1" x14ac:dyDescent="0.25">
      <c r="A94" s="4"/>
    </row>
    <row r="95" spans="1:25" ht="15.75" customHeight="1" x14ac:dyDescent="0.25">
      <c r="A95" s="4"/>
    </row>
    <row r="96" spans="1:25" ht="15.75" customHeight="1" x14ac:dyDescent="0.25">
      <c r="A96" s="4"/>
    </row>
    <row r="97" spans="1:21" ht="15.75" customHeight="1" x14ac:dyDescent="0.25">
      <c r="A97" s="4"/>
    </row>
    <row r="98" spans="1:21" ht="15.75" customHeight="1" x14ac:dyDescent="0.25">
      <c r="A98" s="4"/>
    </row>
    <row r="99" spans="1:21" ht="15.75" customHeight="1" x14ac:dyDescent="0.25"/>
    <row r="100" spans="1:21" ht="15.75" customHeight="1" x14ac:dyDescent="0.25"/>
    <row r="101" spans="1:21" ht="15.75" customHeight="1" x14ac:dyDescent="0.25"/>
    <row r="102" spans="1:21" ht="15.75" customHeight="1" x14ac:dyDescent="0.25"/>
    <row r="103" spans="1:21" ht="15.75" customHeight="1" x14ac:dyDescent="0.25"/>
    <row r="104" spans="1:21" ht="15.75" customHeight="1" x14ac:dyDescent="0.25"/>
    <row r="105" spans="1:21" ht="15.75" customHeight="1" x14ac:dyDescent="0.25"/>
    <row r="106" spans="1:21" ht="15.75" customHeight="1" x14ac:dyDescent="0.25"/>
    <row r="107" spans="1:21" ht="15.75" customHeight="1" x14ac:dyDescent="0.25">
      <c r="G107" s="2"/>
      <c r="I107" s="2"/>
      <c r="K107" s="2"/>
    </row>
    <row r="108" spans="1:21" ht="15.75" customHeight="1" x14ac:dyDescent="0.25">
      <c r="E108" s="1"/>
      <c r="G108" s="1"/>
      <c r="I108" s="2"/>
      <c r="K108" s="3"/>
      <c r="M108" s="2"/>
      <c r="O108" s="2"/>
      <c r="Q108" s="2">
        <f>Q107/180*100</f>
        <v>0</v>
      </c>
      <c r="S108" s="2">
        <f>S107/180*100</f>
        <v>0</v>
      </c>
      <c r="U108" s="2">
        <f>U107/180*100</f>
        <v>0</v>
      </c>
    </row>
    <row r="109" spans="1:21" ht="15.75" customHeight="1" x14ac:dyDescent="0.25"/>
    <row r="110" spans="1:21" ht="15.75" customHeight="1" x14ac:dyDescent="0.25"/>
    <row r="111" spans="1:21" ht="15.75" customHeight="1" x14ac:dyDescent="0.25"/>
    <row r="112" spans="1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</sheetData>
  <mergeCells count="26">
    <mergeCell ref="B88:C88"/>
    <mergeCell ref="B89:C89"/>
    <mergeCell ref="A1:W1"/>
    <mergeCell ref="A2:W2"/>
    <mergeCell ref="B82:C82"/>
    <mergeCell ref="B83:C83"/>
    <mergeCell ref="A3:U3"/>
    <mergeCell ref="V6:W6"/>
    <mergeCell ref="A4:W4"/>
    <mergeCell ref="B80:C80"/>
    <mergeCell ref="B87:C87"/>
    <mergeCell ref="T6:U6"/>
    <mergeCell ref="B79:C79"/>
    <mergeCell ref="B81:C81"/>
    <mergeCell ref="B84:C84"/>
    <mergeCell ref="D6:E6"/>
    <mergeCell ref="B78:C78"/>
    <mergeCell ref="B85:C85"/>
    <mergeCell ref="B86:C86"/>
    <mergeCell ref="R6:S6"/>
    <mergeCell ref="F6:G6"/>
    <mergeCell ref="H6:I6"/>
    <mergeCell ref="J6:K6"/>
    <mergeCell ref="L6:M6"/>
    <mergeCell ref="N6:O6"/>
    <mergeCell ref="P6:Q6"/>
  </mergeCells>
  <conditionalFormatting sqref="D7:D77 F7:F77 H7:H77 J7:J77 L7:L77 N7:N77 P7:P77 R7:R77 T7:T77 V7:V77">
    <cfRule type="cellIs" dxfId="83" priority="1" operator="lessThan">
      <formula>0.55</formula>
    </cfRule>
  </conditionalFormatting>
  <conditionalFormatting sqref="D7:D77">
    <cfRule type="cellIs" dxfId="82" priority="3" stopIfTrue="1" operator="lessThan">
      <formula>0.5</formula>
    </cfRule>
  </conditionalFormatting>
  <conditionalFormatting sqref="E7:E77 G7:G77 I7:I77 K7:K77 M7:M77 O7:O77 Q7:Q77 S7:S77 U7:U77 W7:W77">
    <cfRule type="containsText" dxfId="81" priority="2" operator="containsText" text="N">
      <formula>NOT(ISERROR(SEARCH("N",E7)))</formula>
    </cfRule>
  </conditionalFormatting>
  <conditionalFormatting sqref="F7:F77">
    <cfRule type="cellIs" dxfId="80" priority="21" stopIfTrue="1" operator="lessThan">
      <formula>0.5</formula>
    </cfRule>
  </conditionalFormatting>
  <conditionalFormatting sqref="H7:H77">
    <cfRule type="cellIs" dxfId="79" priority="39" stopIfTrue="1" operator="lessThan">
      <formula>0.45</formula>
    </cfRule>
  </conditionalFormatting>
  <conditionalFormatting sqref="J7:J77">
    <cfRule type="cellIs" dxfId="78" priority="57" stopIfTrue="1" operator="lessThan">
      <formula>0.45</formula>
    </cfRule>
  </conditionalFormatting>
  <conditionalFormatting sqref="L7:L77">
    <cfRule type="cellIs" dxfId="77" priority="75" stopIfTrue="1" operator="lessThan">
      <formula>0.45</formula>
    </cfRule>
  </conditionalFormatting>
  <conditionalFormatting sqref="N7:N77">
    <cfRule type="cellIs" dxfId="76" priority="93" stopIfTrue="1" operator="lessThan">
      <formula>0.45</formula>
    </cfRule>
  </conditionalFormatting>
  <conditionalFormatting sqref="P7:P77">
    <cfRule type="cellIs" dxfId="75" priority="129" stopIfTrue="1" operator="lessThan">
      <formula>0.45</formula>
    </cfRule>
  </conditionalFormatting>
  <conditionalFormatting sqref="R7:R77">
    <cfRule type="cellIs" dxfId="74" priority="111" stopIfTrue="1" operator="lessThan">
      <formula>0.5</formula>
    </cfRule>
  </conditionalFormatting>
  <conditionalFormatting sqref="T7:T77">
    <cfRule type="cellIs" dxfId="73" priority="147" stopIfTrue="1" operator="lessThan">
      <formula>0.5</formula>
    </cfRule>
  </conditionalFormatting>
  <conditionalFormatting sqref="V7:V77">
    <cfRule type="cellIs" dxfId="72" priority="359" stopIfTrue="1" operator="lessThan">
      <formula>0.5</formula>
    </cfRule>
  </conditionalFormatting>
  <pageMargins left="0.7" right="0.7" top="0.75" bottom="0.75" header="0.3" footer="0.3"/>
  <pageSetup paperSize="8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289"/>
  <sheetViews>
    <sheetView topLeftCell="A35" zoomScale="85" zoomScaleNormal="85" workbookViewId="0">
      <selection activeCell="U61" sqref="U61"/>
    </sheetView>
  </sheetViews>
  <sheetFormatPr defaultColWidth="12.5703125" defaultRowHeight="15" customHeight="1" x14ac:dyDescent="0.25"/>
  <cols>
    <col min="1" max="1" width="7.5703125" customWidth="1"/>
    <col min="2" max="2" width="13.140625" bestFit="1" customWidth="1"/>
    <col min="3" max="3" width="43.42578125" customWidth="1"/>
    <col min="4" max="4" width="7.5703125" customWidth="1"/>
    <col min="5" max="5" width="8.7109375" bestFit="1" customWidth="1"/>
    <col min="6" max="6" width="8" customWidth="1"/>
    <col min="7" max="7" width="8.7109375" bestFit="1" customWidth="1"/>
    <col min="8" max="8" width="7.5703125" customWidth="1"/>
    <col min="9" max="9" width="8.7109375" bestFit="1" customWidth="1"/>
    <col min="10" max="10" width="7.5703125" customWidth="1"/>
    <col min="11" max="11" width="8.7109375" bestFit="1" customWidth="1"/>
    <col min="12" max="12" width="7.5703125" customWidth="1"/>
    <col min="13" max="13" width="8.7109375" bestFit="1" customWidth="1"/>
    <col min="14" max="14" width="7.5703125" customWidth="1"/>
    <col min="15" max="15" width="8.7109375" bestFit="1" customWidth="1"/>
    <col min="16" max="16" width="7.5703125" customWidth="1"/>
    <col min="17" max="17" width="8.7109375" bestFit="1" customWidth="1"/>
    <col min="18" max="18" width="7.5703125" customWidth="1"/>
    <col min="19" max="19" width="8.7109375" bestFit="1" customWidth="1"/>
    <col min="20" max="20" width="7.5703125" customWidth="1"/>
    <col min="21" max="21" width="8.7109375" bestFit="1" customWidth="1"/>
    <col min="22" max="22" width="7.5703125" customWidth="1"/>
    <col min="23" max="23" width="8.7109375" bestFit="1" customWidth="1"/>
    <col min="24" max="26" width="7.5703125" customWidth="1"/>
  </cols>
  <sheetData>
    <row r="1" spans="1:23" ht="18.75" x14ac:dyDescent="0.25">
      <c r="A1" s="229" t="s">
        <v>68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</row>
    <row r="2" spans="1:23" ht="15.75" x14ac:dyDescent="0.25">
      <c r="A2" s="230" t="s">
        <v>69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</row>
    <row r="3" spans="1:23" ht="15.75" x14ac:dyDescent="0.25">
      <c r="A3" s="231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31"/>
      <c r="W3" s="31"/>
    </row>
    <row r="4" spans="1:23" ht="21" x14ac:dyDescent="0.25">
      <c r="A4" s="267" t="s">
        <v>289</v>
      </c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</row>
    <row r="5" spans="1:23" ht="2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</row>
    <row r="6" spans="1:23" s="46" customFormat="1" ht="84.75" customHeight="1" x14ac:dyDescent="0.25">
      <c r="A6" s="13" t="s">
        <v>71</v>
      </c>
      <c r="B6" s="13" t="s">
        <v>72</v>
      </c>
      <c r="C6" s="13" t="s">
        <v>73</v>
      </c>
      <c r="D6" s="232" t="s">
        <v>290</v>
      </c>
      <c r="E6" s="268"/>
      <c r="F6" s="232" t="s">
        <v>291</v>
      </c>
      <c r="G6" s="268"/>
      <c r="H6" s="232" t="s">
        <v>292</v>
      </c>
      <c r="I6" s="268"/>
      <c r="J6" s="232" t="s">
        <v>293</v>
      </c>
      <c r="K6" s="268"/>
      <c r="L6" s="232" t="s">
        <v>294</v>
      </c>
      <c r="M6" s="268"/>
      <c r="N6" s="232" t="s">
        <v>295</v>
      </c>
      <c r="O6" s="268"/>
      <c r="P6" s="232" t="s">
        <v>296</v>
      </c>
      <c r="Q6" s="268"/>
      <c r="R6" s="232" t="s">
        <v>297</v>
      </c>
      <c r="S6" s="268"/>
      <c r="T6" s="232" t="s">
        <v>298</v>
      </c>
      <c r="U6" s="268"/>
      <c r="V6" s="232" t="s">
        <v>299</v>
      </c>
      <c r="W6" s="268"/>
    </row>
    <row r="7" spans="1:23" ht="15.75" x14ac:dyDescent="0.25">
      <c r="A7" s="77">
        <v>1</v>
      </c>
      <c r="B7" s="33">
        <v>1601</v>
      </c>
      <c r="C7" s="33" t="s">
        <v>300</v>
      </c>
      <c r="D7" s="32">
        <v>0.57499999999999996</v>
      </c>
      <c r="E7" s="77" t="str">
        <f t="shared" ref="E7:E45" si="0">IF(D7&gt;=55%,"Y","N")</f>
        <v>Y</v>
      </c>
      <c r="F7" s="32">
        <v>0.53</v>
      </c>
      <c r="G7" s="77" t="str">
        <f t="shared" ref="G7:G45" si="1">IF(F7&gt;=55%,"Y","N")</f>
        <v>N</v>
      </c>
      <c r="H7" s="32">
        <v>0.46</v>
      </c>
      <c r="I7" s="77" t="str">
        <f>IF(H7&gt;=55%,"Y","N")</f>
        <v>N</v>
      </c>
      <c r="J7" s="32">
        <v>0.57999999999999996</v>
      </c>
      <c r="K7" s="77" t="str">
        <f t="shared" ref="K7:K45" si="2">IF(J7&gt;=55%,"Y","N")</f>
        <v>Y</v>
      </c>
      <c r="L7" s="32">
        <v>0.51</v>
      </c>
      <c r="M7" s="77" t="str">
        <f>IF(L7&gt;=55%,"Y","N")</f>
        <v>N</v>
      </c>
      <c r="N7" s="32">
        <v>0.45</v>
      </c>
      <c r="O7" s="77" t="str">
        <f t="shared" ref="O7:O45" si="3">IF(N7&gt;=55%,"Y","N")</f>
        <v>N</v>
      </c>
      <c r="P7" s="32">
        <v>0.54</v>
      </c>
      <c r="Q7" s="77" t="str">
        <f t="shared" ref="Q7:Q45" si="4">IF(P7&gt;=55%,"Y","N")</f>
        <v>N</v>
      </c>
      <c r="R7" s="32">
        <v>0.57999999999999996</v>
      </c>
      <c r="S7" s="77" t="str">
        <f t="shared" ref="S7:S45" si="5">IF(R7&gt;=55%,"Y","N")</f>
        <v>Y</v>
      </c>
      <c r="T7" s="32">
        <v>0.62</v>
      </c>
      <c r="U7" s="77" t="str">
        <f t="shared" ref="U7:U45" si="6">IF(T7&gt;=55%,"Y","N")</f>
        <v>Y</v>
      </c>
      <c r="V7" s="32">
        <v>0.5</v>
      </c>
      <c r="W7" s="77" t="str">
        <f t="shared" ref="W7:W45" si="7">IF(V7&gt;=55%,"Y","N")</f>
        <v>N</v>
      </c>
    </row>
    <row r="8" spans="1:23" ht="15.75" x14ac:dyDescent="0.25">
      <c r="A8" s="77">
        <v>2</v>
      </c>
      <c r="B8" s="33">
        <v>1602</v>
      </c>
      <c r="C8" s="33" t="s">
        <v>301</v>
      </c>
      <c r="D8" s="32">
        <v>0.77500000000000002</v>
      </c>
      <c r="E8" s="77" t="str">
        <f t="shared" si="0"/>
        <v>Y</v>
      </c>
      <c r="F8" s="32">
        <v>0.72</v>
      </c>
      <c r="G8" s="77" t="str">
        <f t="shared" si="1"/>
        <v>Y</v>
      </c>
      <c r="H8" s="32">
        <v>0.84</v>
      </c>
      <c r="I8" s="77" t="str">
        <f t="shared" ref="I8:I45" si="8">IF(H8&gt;=55%,"Y","N")</f>
        <v>Y</v>
      </c>
      <c r="J8" s="32">
        <v>0.89</v>
      </c>
      <c r="K8" s="77" t="str">
        <f t="shared" si="2"/>
        <v>Y</v>
      </c>
      <c r="L8" s="32">
        <v>0.74</v>
      </c>
      <c r="M8" s="77" t="str">
        <f t="shared" ref="M8:M45" si="9">IF(L8&gt;=55%,"Y","N")</f>
        <v>Y</v>
      </c>
      <c r="N8" s="32">
        <v>0.73</v>
      </c>
      <c r="O8" s="77" t="str">
        <f t="shared" si="3"/>
        <v>Y</v>
      </c>
      <c r="P8" s="32">
        <v>0.76</v>
      </c>
      <c r="Q8" s="77" t="str">
        <f t="shared" si="4"/>
        <v>Y</v>
      </c>
      <c r="R8" s="32">
        <v>0.72</v>
      </c>
      <c r="S8" s="77" t="str">
        <f t="shared" si="5"/>
        <v>Y</v>
      </c>
      <c r="T8" s="32">
        <v>0.8</v>
      </c>
      <c r="U8" s="77" t="str">
        <f t="shared" si="6"/>
        <v>Y</v>
      </c>
      <c r="V8" s="32">
        <v>0.77</v>
      </c>
      <c r="W8" s="77" t="str">
        <f t="shared" si="7"/>
        <v>Y</v>
      </c>
    </row>
    <row r="9" spans="1:23" ht="15.75" x14ac:dyDescent="0.25">
      <c r="A9" s="77">
        <v>3</v>
      </c>
      <c r="B9" s="33">
        <v>1603</v>
      </c>
      <c r="C9" s="33" t="s">
        <v>302</v>
      </c>
      <c r="D9" s="32">
        <v>0.5</v>
      </c>
      <c r="E9" s="77" t="str">
        <f t="shared" si="0"/>
        <v>N</v>
      </c>
      <c r="F9" s="32">
        <v>0.53</v>
      </c>
      <c r="G9" s="77" t="str">
        <f t="shared" si="1"/>
        <v>N</v>
      </c>
      <c r="H9" s="32">
        <v>0.52</v>
      </c>
      <c r="I9" s="77" t="str">
        <f t="shared" si="8"/>
        <v>N</v>
      </c>
      <c r="J9" s="32">
        <v>0.65</v>
      </c>
      <c r="K9" s="77" t="str">
        <f t="shared" si="2"/>
        <v>Y</v>
      </c>
      <c r="L9" s="32">
        <v>0.5</v>
      </c>
      <c r="M9" s="77" t="str">
        <f t="shared" si="9"/>
        <v>N</v>
      </c>
      <c r="N9" s="32">
        <v>0.48</v>
      </c>
      <c r="O9" s="77" t="str">
        <f t="shared" si="3"/>
        <v>N</v>
      </c>
      <c r="P9" s="32">
        <v>0.62</v>
      </c>
      <c r="Q9" s="77" t="str">
        <f t="shared" si="4"/>
        <v>Y</v>
      </c>
      <c r="R9" s="32">
        <v>0.56000000000000005</v>
      </c>
      <c r="S9" s="77" t="str">
        <f t="shared" si="5"/>
        <v>Y</v>
      </c>
      <c r="T9" s="32">
        <v>0.8</v>
      </c>
      <c r="U9" s="77" t="str">
        <f t="shared" si="6"/>
        <v>Y</v>
      </c>
      <c r="V9" s="32">
        <v>0.75</v>
      </c>
      <c r="W9" s="77" t="str">
        <f t="shared" si="7"/>
        <v>Y</v>
      </c>
    </row>
    <row r="10" spans="1:23" ht="15.75" x14ac:dyDescent="0.25">
      <c r="A10" s="77">
        <v>4</v>
      </c>
      <c r="B10" s="33">
        <v>1604</v>
      </c>
      <c r="C10" s="33" t="s">
        <v>303</v>
      </c>
      <c r="D10" s="32">
        <v>0.64</v>
      </c>
      <c r="E10" s="77" t="str">
        <f t="shared" si="0"/>
        <v>Y</v>
      </c>
      <c r="F10" s="32">
        <v>0.62</v>
      </c>
      <c r="G10" s="77" t="str">
        <f t="shared" si="1"/>
        <v>Y</v>
      </c>
      <c r="H10" s="32">
        <v>0.55000000000000004</v>
      </c>
      <c r="I10" s="77" t="str">
        <f t="shared" si="8"/>
        <v>Y</v>
      </c>
      <c r="J10" s="32">
        <v>0.78</v>
      </c>
      <c r="K10" s="77" t="str">
        <f t="shared" si="2"/>
        <v>Y</v>
      </c>
      <c r="L10" s="32">
        <v>0.56000000000000005</v>
      </c>
      <c r="M10" s="77" t="str">
        <f t="shared" si="9"/>
        <v>Y</v>
      </c>
      <c r="N10" s="32">
        <v>0.5</v>
      </c>
      <c r="O10" s="77" t="str">
        <f t="shared" si="3"/>
        <v>N</v>
      </c>
      <c r="P10" s="32">
        <v>0.57999999999999996</v>
      </c>
      <c r="Q10" s="77" t="str">
        <f t="shared" si="4"/>
        <v>Y</v>
      </c>
      <c r="R10" s="32">
        <v>0.56000000000000005</v>
      </c>
      <c r="S10" s="77" t="str">
        <f t="shared" si="5"/>
        <v>Y</v>
      </c>
      <c r="T10" s="32">
        <v>0.8</v>
      </c>
      <c r="U10" s="77" t="str">
        <f t="shared" si="6"/>
        <v>Y</v>
      </c>
      <c r="V10" s="32">
        <v>0.5</v>
      </c>
      <c r="W10" s="77" t="str">
        <f t="shared" si="7"/>
        <v>N</v>
      </c>
    </row>
    <row r="11" spans="1:23" ht="15.75" customHeight="1" x14ac:dyDescent="0.25">
      <c r="A11" s="77">
        <v>5</v>
      </c>
      <c r="B11" s="33">
        <v>1605</v>
      </c>
      <c r="C11" s="33" t="s">
        <v>304</v>
      </c>
      <c r="D11" s="32">
        <v>0.56000000000000005</v>
      </c>
      <c r="E11" s="77" t="str">
        <f t="shared" si="0"/>
        <v>Y</v>
      </c>
      <c r="F11" s="32">
        <v>0.53</v>
      </c>
      <c r="G11" s="77" t="str">
        <f t="shared" si="1"/>
        <v>N</v>
      </c>
      <c r="H11" s="32">
        <v>0.59</v>
      </c>
      <c r="I11" s="77" t="str">
        <f t="shared" si="8"/>
        <v>Y</v>
      </c>
      <c r="J11" s="32">
        <v>0.59</v>
      </c>
      <c r="K11" s="77" t="str">
        <f t="shared" si="2"/>
        <v>Y</v>
      </c>
      <c r="L11" s="32">
        <v>0.5</v>
      </c>
      <c r="M11" s="77" t="str">
        <f t="shared" si="9"/>
        <v>N</v>
      </c>
      <c r="N11" s="32">
        <v>0.56000000000000005</v>
      </c>
      <c r="O11" s="77" t="str">
        <f t="shared" si="3"/>
        <v>Y</v>
      </c>
      <c r="P11" s="32">
        <v>0.56000000000000005</v>
      </c>
      <c r="Q11" s="77" t="str">
        <f t="shared" si="4"/>
        <v>Y</v>
      </c>
      <c r="R11" s="32">
        <v>0.53</v>
      </c>
      <c r="S11" s="77" t="str">
        <f t="shared" si="5"/>
        <v>N</v>
      </c>
      <c r="T11" s="32">
        <v>0.56999999999999995</v>
      </c>
      <c r="U11" s="77" t="str">
        <f t="shared" si="6"/>
        <v>Y</v>
      </c>
      <c r="V11" s="32">
        <v>0.5</v>
      </c>
      <c r="W11" s="77" t="str">
        <f t="shared" si="7"/>
        <v>N</v>
      </c>
    </row>
    <row r="12" spans="1:23" ht="15.75" customHeight="1" x14ac:dyDescent="0.25">
      <c r="A12" s="77">
        <v>6</v>
      </c>
      <c r="B12" s="33">
        <v>1606</v>
      </c>
      <c r="C12" s="33" t="s">
        <v>305</v>
      </c>
      <c r="D12" s="32">
        <v>0.61</v>
      </c>
      <c r="E12" s="77" t="str">
        <f t="shared" si="0"/>
        <v>Y</v>
      </c>
      <c r="F12" s="32">
        <v>0.63</v>
      </c>
      <c r="G12" s="77" t="str">
        <f t="shared" si="1"/>
        <v>Y</v>
      </c>
      <c r="H12" s="32">
        <v>0.64</v>
      </c>
      <c r="I12" s="77" t="str">
        <f t="shared" si="8"/>
        <v>Y</v>
      </c>
      <c r="J12" s="32">
        <v>0.72</v>
      </c>
      <c r="K12" s="77" t="str">
        <f t="shared" si="2"/>
        <v>Y</v>
      </c>
      <c r="L12" s="32">
        <v>0.61</v>
      </c>
      <c r="M12" s="77" t="str">
        <f t="shared" si="9"/>
        <v>Y</v>
      </c>
      <c r="N12" s="32">
        <v>0.6</v>
      </c>
      <c r="O12" s="77" t="str">
        <f t="shared" si="3"/>
        <v>Y</v>
      </c>
      <c r="P12" s="32">
        <v>0.64</v>
      </c>
      <c r="Q12" s="77" t="str">
        <f t="shared" si="4"/>
        <v>Y</v>
      </c>
      <c r="R12" s="32">
        <v>0.64</v>
      </c>
      <c r="S12" s="77" t="str">
        <f t="shared" si="5"/>
        <v>Y</v>
      </c>
      <c r="T12" s="32">
        <v>0.77</v>
      </c>
      <c r="U12" s="77" t="str">
        <f t="shared" si="6"/>
        <v>Y</v>
      </c>
      <c r="V12" s="32">
        <v>0.64</v>
      </c>
      <c r="W12" s="77" t="str">
        <f t="shared" si="7"/>
        <v>Y</v>
      </c>
    </row>
    <row r="13" spans="1:23" ht="15.75" customHeight="1" x14ac:dyDescent="0.25">
      <c r="A13" s="77">
        <v>7</v>
      </c>
      <c r="B13" s="33">
        <v>1607</v>
      </c>
      <c r="C13" s="33" t="s">
        <v>306</v>
      </c>
      <c r="D13" s="32">
        <v>0.51500000000000001</v>
      </c>
      <c r="E13" s="77" t="str">
        <f t="shared" si="0"/>
        <v>N</v>
      </c>
      <c r="F13" s="32">
        <v>0.53</v>
      </c>
      <c r="G13" s="77" t="str">
        <f t="shared" si="1"/>
        <v>N</v>
      </c>
      <c r="H13" s="32">
        <v>0.53</v>
      </c>
      <c r="I13" s="77" t="str">
        <f t="shared" si="8"/>
        <v>N</v>
      </c>
      <c r="J13" s="32">
        <v>0.67</v>
      </c>
      <c r="K13" s="77" t="str">
        <f t="shared" si="2"/>
        <v>Y</v>
      </c>
      <c r="L13" s="32">
        <v>0.56999999999999995</v>
      </c>
      <c r="M13" s="77" t="str">
        <f t="shared" si="9"/>
        <v>Y</v>
      </c>
      <c r="N13" s="32">
        <v>0.47</v>
      </c>
      <c r="O13" s="77" t="str">
        <f t="shared" si="3"/>
        <v>N</v>
      </c>
      <c r="P13" s="32">
        <v>0.52</v>
      </c>
      <c r="Q13" s="77" t="str">
        <f t="shared" si="4"/>
        <v>N</v>
      </c>
      <c r="R13" s="32">
        <v>0.56999999999999995</v>
      </c>
      <c r="S13" s="77" t="str">
        <f t="shared" si="5"/>
        <v>Y</v>
      </c>
      <c r="T13" s="32">
        <v>0.6</v>
      </c>
      <c r="U13" s="77" t="str">
        <f t="shared" si="6"/>
        <v>Y</v>
      </c>
      <c r="V13" s="32">
        <v>0.6</v>
      </c>
      <c r="W13" s="77" t="str">
        <f t="shared" si="7"/>
        <v>Y</v>
      </c>
    </row>
    <row r="14" spans="1:23" ht="15.75" customHeight="1" x14ac:dyDescent="0.25">
      <c r="A14" s="77">
        <v>8</v>
      </c>
      <c r="B14" s="33">
        <v>1608</v>
      </c>
      <c r="C14" s="33" t="s">
        <v>307</v>
      </c>
      <c r="D14" s="32">
        <v>0.55500000000000005</v>
      </c>
      <c r="E14" s="77" t="str">
        <f t="shared" si="0"/>
        <v>Y</v>
      </c>
      <c r="F14" s="32">
        <v>0.63</v>
      </c>
      <c r="G14" s="77" t="str">
        <f t="shared" si="1"/>
        <v>Y</v>
      </c>
      <c r="H14" s="32">
        <v>0.64</v>
      </c>
      <c r="I14" s="77" t="str">
        <f t="shared" si="8"/>
        <v>Y</v>
      </c>
      <c r="J14" s="32">
        <v>0.74</v>
      </c>
      <c r="K14" s="77" t="str">
        <f t="shared" si="2"/>
        <v>Y</v>
      </c>
      <c r="L14" s="32">
        <v>0.57999999999999996</v>
      </c>
      <c r="M14" s="77" t="str">
        <f t="shared" si="9"/>
        <v>Y</v>
      </c>
      <c r="N14" s="32">
        <v>0.67</v>
      </c>
      <c r="O14" s="77" t="str">
        <f t="shared" si="3"/>
        <v>Y</v>
      </c>
      <c r="P14" s="32">
        <v>0.66</v>
      </c>
      <c r="Q14" s="77" t="str">
        <f t="shared" si="4"/>
        <v>Y</v>
      </c>
      <c r="R14" s="32">
        <v>0.63</v>
      </c>
      <c r="S14" s="77" t="str">
        <f t="shared" si="5"/>
        <v>Y</v>
      </c>
      <c r="T14" s="32">
        <v>0.81</v>
      </c>
      <c r="U14" s="77" t="str">
        <f t="shared" si="6"/>
        <v>Y</v>
      </c>
      <c r="V14" s="32">
        <v>0.81</v>
      </c>
      <c r="W14" s="77" t="str">
        <f t="shared" si="7"/>
        <v>Y</v>
      </c>
    </row>
    <row r="15" spans="1:23" ht="15.75" customHeight="1" x14ac:dyDescent="0.25">
      <c r="A15" s="77">
        <v>9</v>
      </c>
      <c r="B15" s="33">
        <v>1609</v>
      </c>
      <c r="C15" s="33" t="s">
        <v>308</v>
      </c>
      <c r="D15" s="32">
        <v>0.69499999999999995</v>
      </c>
      <c r="E15" s="77" t="str">
        <f t="shared" si="0"/>
        <v>Y</v>
      </c>
      <c r="F15" s="32">
        <v>0.65</v>
      </c>
      <c r="G15" s="77" t="str">
        <f t="shared" si="1"/>
        <v>Y</v>
      </c>
      <c r="H15" s="32">
        <v>0.82</v>
      </c>
      <c r="I15" s="77" t="str">
        <f t="shared" si="8"/>
        <v>Y</v>
      </c>
      <c r="J15" s="32">
        <v>0.88</v>
      </c>
      <c r="K15" s="77" t="str">
        <f t="shared" si="2"/>
        <v>Y</v>
      </c>
      <c r="L15" s="32">
        <v>0.66</v>
      </c>
      <c r="M15" s="77" t="str">
        <f t="shared" si="9"/>
        <v>Y</v>
      </c>
      <c r="N15" s="32">
        <v>0.63</v>
      </c>
      <c r="O15" s="77" t="str">
        <f t="shared" si="3"/>
        <v>Y</v>
      </c>
      <c r="P15" s="32">
        <v>0.62</v>
      </c>
      <c r="Q15" s="77" t="str">
        <f t="shared" si="4"/>
        <v>Y</v>
      </c>
      <c r="R15" s="32">
        <v>0.61</v>
      </c>
      <c r="S15" s="77" t="str">
        <f t="shared" si="5"/>
        <v>Y</v>
      </c>
      <c r="T15" s="32">
        <v>0.8</v>
      </c>
      <c r="U15" s="77" t="str">
        <f t="shared" si="6"/>
        <v>Y</v>
      </c>
      <c r="V15" s="32">
        <v>0.8</v>
      </c>
      <c r="W15" s="77" t="str">
        <f t="shared" si="7"/>
        <v>Y</v>
      </c>
    </row>
    <row r="16" spans="1:23" ht="15.75" customHeight="1" x14ac:dyDescent="0.25">
      <c r="A16" s="77">
        <v>10</v>
      </c>
      <c r="B16" s="33">
        <v>1610</v>
      </c>
      <c r="C16" s="33" t="s">
        <v>309</v>
      </c>
      <c r="D16" s="32">
        <v>0.65500000000000003</v>
      </c>
      <c r="E16" s="77" t="str">
        <f t="shared" si="0"/>
        <v>Y</v>
      </c>
      <c r="F16" s="32">
        <v>0.68</v>
      </c>
      <c r="G16" s="77" t="str">
        <f t="shared" si="1"/>
        <v>Y</v>
      </c>
      <c r="H16" s="32">
        <v>0.63</v>
      </c>
      <c r="I16" s="77" t="str">
        <f t="shared" si="8"/>
        <v>Y</v>
      </c>
      <c r="J16" s="32">
        <v>0.72</v>
      </c>
      <c r="K16" s="77" t="str">
        <f t="shared" si="2"/>
        <v>Y</v>
      </c>
      <c r="L16" s="32">
        <v>0.56000000000000005</v>
      </c>
      <c r="M16" s="77" t="str">
        <f t="shared" si="9"/>
        <v>Y</v>
      </c>
      <c r="N16" s="32">
        <v>0.48</v>
      </c>
      <c r="O16" s="77" t="str">
        <f t="shared" si="3"/>
        <v>N</v>
      </c>
      <c r="P16" s="32">
        <v>0.6</v>
      </c>
      <c r="Q16" s="77" t="str">
        <f t="shared" si="4"/>
        <v>Y</v>
      </c>
      <c r="R16" s="32">
        <v>0.6</v>
      </c>
      <c r="S16" s="77" t="str">
        <f t="shared" si="5"/>
        <v>Y</v>
      </c>
      <c r="T16" s="32">
        <v>0.63</v>
      </c>
      <c r="U16" s="77" t="str">
        <f t="shared" si="6"/>
        <v>Y</v>
      </c>
      <c r="V16" s="32">
        <v>0.5</v>
      </c>
      <c r="W16" s="77" t="str">
        <f t="shared" si="7"/>
        <v>N</v>
      </c>
    </row>
    <row r="17" spans="1:23" ht="15.75" customHeight="1" x14ac:dyDescent="0.25">
      <c r="A17" s="77">
        <v>11</v>
      </c>
      <c r="B17" s="33">
        <v>1611</v>
      </c>
      <c r="C17" s="33" t="s">
        <v>310</v>
      </c>
      <c r="D17" s="32">
        <v>0.53500000000000003</v>
      </c>
      <c r="E17" s="77" t="str">
        <f t="shared" si="0"/>
        <v>N</v>
      </c>
      <c r="F17" s="32">
        <v>0.55000000000000004</v>
      </c>
      <c r="G17" s="77" t="str">
        <f t="shared" si="1"/>
        <v>Y</v>
      </c>
      <c r="H17" s="32">
        <v>0.62</v>
      </c>
      <c r="I17" s="77" t="str">
        <f t="shared" si="8"/>
        <v>Y</v>
      </c>
      <c r="J17" s="32">
        <v>0.71</v>
      </c>
      <c r="K17" s="77" t="str">
        <f t="shared" si="2"/>
        <v>Y</v>
      </c>
      <c r="L17" s="32">
        <v>0.57999999999999996</v>
      </c>
      <c r="M17" s="77" t="str">
        <f t="shared" si="9"/>
        <v>Y</v>
      </c>
      <c r="N17" s="32">
        <v>0.7</v>
      </c>
      <c r="O17" s="77" t="str">
        <f t="shared" si="3"/>
        <v>Y</v>
      </c>
      <c r="P17" s="32">
        <v>0.7</v>
      </c>
      <c r="Q17" s="77" t="str">
        <f t="shared" si="4"/>
        <v>Y</v>
      </c>
      <c r="R17" s="32">
        <v>0.56000000000000005</v>
      </c>
      <c r="S17" s="77" t="str">
        <f t="shared" si="5"/>
        <v>Y</v>
      </c>
      <c r="T17" s="32">
        <v>0.77</v>
      </c>
      <c r="U17" s="77" t="str">
        <f t="shared" si="6"/>
        <v>Y</v>
      </c>
      <c r="V17" s="32">
        <v>0.82</v>
      </c>
      <c r="W17" s="77" t="str">
        <f t="shared" si="7"/>
        <v>Y</v>
      </c>
    </row>
    <row r="18" spans="1:23" ht="15.75" customHeight="1" x14ac:dyDescent="0.25">
      <c r="A18" s="77">
        <v>12</v>
      </c>
      <c r="B18" s="33">
        <v>1613</v>
      </c>
      <c r="C18" s="33" t="s">
        <v>311</v>
      </c>
      <c r="D18" s="32">
        <v>0.62</v>
      </c>
      <c r="E18" s="77" t="str">
        <f t="shared" si="0"/>
        <v>Y</v>
      </c>
      <c r="F18" s="32">
        <v>0.59</v>
      </c>
      <c r="G18" s="77" t="str">
        <f t="shared" si="1"/>
        <v>Y</v>
      </c>
      <c r="H18" s="32">
        <v>0.59</v>
      </c>
      <c r="I18" s="77" t="str">
        <f t="shared" si="8"/>
        <v>Y</v>
      </c>
      <c r="J18" s="32">
        <v>0.73</v>
      </c>
      <c r="K18" s="77" t="str">
        <f t="shared" si="2"/>
        <v>Y</v>
      </c>
      <c r="L18" s="32">
        <v>0.6</v>
      </c>
      <c r="M18" s="77" t="str">
        <f t="shared" si="9"/>
        <v>Y</v>
      </c>
      <c r="N18" s="32">
        <v>0.57999999999999996</v>
      </c>
      <c r="O18" s="77" t="str">
        <f t="shared" si="3"/>
        <v>Y</v>
      </c>
      <c r="P18" s="32">
        <v>0.68</v>
      </c>
      <c r="Q18" s="77" t="str">
        <f t="shared" si="4"/>
        <v>Y</v>
      </c>
      <c r="R18" s="32">
        <v>0.64</v>
      </c>
      <c r="S18" s="77" t="str">
        <f t="shared" si="5"/>
        <v>Y</v>
      </c>
      <c r="T18" s="32">
        <v>0.77</v>
      </c>
      <c r="U18" s="77" t="str">
        <f t="shared" si="6"/>
        <v>Y</v>
      </c>
      <c r="V18" s="32">
        <v>0.7</v>
      </c>
      <c r="W18" s="77" t="str">
        <f t="shared" si="7"/>
        <v>Y</v>
      </c>
    </row>
    <row r="19" spans="1:23" ht="15.75" customHeight="1" x14ac:dyDescent="0.25">
      <c r="A19" s="77">
        <v>13</v>
      </c>
      <c r="B19" s="33">
        <v>1615</v>
      </c>
      <c r="C19" s="33" t="s">
        <v>312</v>
      </c>
      <c r="D19" s="32">
        <v>0.56999999999999995</v>
      </c>
      <c r="E19" s="77" t="str">
        <f t="shared" si="0"/>
        <v>Y</v>
      </c>
      <c r="F19" s="32">
        <v>0.5</v>
      </c>
      <c r="G19" s="77" t="str">
        <f t="shared" si="1"/>
        <v>N</v>
      </c>
      <c r="H19" s="32">
        <v>0.55000000000000004</v>
      </c>
      <c r="I19" s="77" t="str">
        <f t="shared" si="8"/>
        <v>Y</v>
      </c>
      <c r="J19" s="32">
        <v>0.61</v>
      </c>
      <c r="K19" s="77" t="str">
        <f t="shared" si="2"/>
        <v>Y</v>
      </c>
      <c r="L19" s="32">
        <v>0.52</v>
      </c>
      <c r="M19" s="77" t="str">
        <f t="shared" si="9"/>
        <v>N</v>
      </c>
      <c r="N19" s="32">
        <v>0.51</v>
      </c>
      <c r="O19" s="77" t="str">
        <f t="shared" si="3"/>
        <v>N</v>
      </c>
      <c r="P19" s="32">
        <v>0.52</v>
      </c>
      <c r="Q19" s="77" t="str">
        <f t="shared" si="4"/>
        <v>N</v>
      </c>
      <c r="R19" s="32">
        <v>0.55000000000000004</v>
      </c>
      <c r="S19" s="77" t="str">
        <f t="shared" si="5"/>
        <v>Y</v>
      </c>
      <c r="T19" s="32">
        <v>0.77</v>
      </c>
      <c r="U19" s="77" t="str">
        <f t="shared" si="6"/>
        <v>Y</v>
      </c>
      <c r="V19" s="32">
        <v>0.6</v>
      </c>
      <c r="W19" s="77" t="str">
        <f t="shared" si="7"/>
        <v>Y</v>
      </c>
    </row>
    <row r="20" spans="1:23" ht="15.75" customHeight="1" x14ac:dyDescent="0.25">
      <c r="A20" s="77">
        <v>14</v>
      </c>
      <c r="B20" s="33">
        <v>1616</v>
      </c>
      <c r="C20" s="33" t="s">
        <v>313</v>
      </c>
      <c r="D20" s="32">
        <v>0.57999999999999996</v>
      </c>
      <c r="E20" s="77" t="str">
        <f t="shared" si="0"/>
        <v>Y</v>
      </c>
      <c r="F20" s="32">
        <v>0.59</v>
      </c>
      <c r="G20" s="77" t="str">
        <f t="shared" si="1"/>
        <v>Y</v>
      </c>
      <c r="H20" s="32">
        <v>0.66</v>
      </c>
      <c r="I20" s="77" t="str">
        <f t="shared" si="8"/>
        <v>Y</v>
      </c>
      <c r="J20" s="32">
        <v>0.7</v>
      </c>
      <c r="K20" s="77" t="str">
        <f t="shared" si="2"/>
        <v>Y</v>
      </c>
      <c r="L20" s="32">
        <v>0.64</v>
      </c>
      <c r="M20" s="77" t="str">
        <f t="shared" si="9"/>
        <v>Y</v>
      </c>
      <c r="N20" s="32">
        <v>0.59</v>
      </c>
      <c r="O20" s="77" t="str">
        <f t="shared" si="3"/>
        <v>Y</v>
      </c>
      <c r="P20" s="32">
        <v>0.54</v>
      </c>
      <c r="Q20" s="77" t="str">
        <f t="shared" si="4"/>
        <v>N</v>
      </c>
      <c r="R20" s="32">
        <v>0.54</v>
      </c>
      <c r="S20" s="77" t="str">
        <f t="shared" si="5"/>
        <v>N</v>
      </c>
      <c r="T20" s="32">
        <v>0.63</v>
      </c>
      <c r="U20" s="77" t="str">
        <f t="shared" si="6"/>
        <v>Y</v>
      </c>
      <c r="V20" s="32">
        <v>0.52</v>
      </c>
      <c r="W20" s="77" t="str">
        <f t="shared" si="7"/>
        <v>N</v>
      </c>
    </row>
    <row r="21" spans="1:23" ht="15.75" customHeight="1" x14ac:dyDescent="0.25">
      <c r="A21" s="77">
        <v>15</v>
      </c>
      <c r="B21" s="33">
        <v>1642</v>
      </c>
      <c r="C21" s="33" t="s">
        <v>314</v>
      </c>
      <c r="D21" s="32">
        <v>0.55000000000000004</v>
      </c>
      <c r="E21" s="77" t="str">
        <f t="shared" si="0"/>
        <v>Y</v>
      </c>
      <c r="F21" s="32">
        <v>0.51</v>
      </c>
      <c r="G21" s="77" t="str">
        <f t="shared" si="1"/>
        <v>N</v>
      </c>
      <c r="H21" s="32">
        <v>0.52</v>
      </c>
      <c r="I21" s="77" t="str">
        <f t="shared" si="8"/>
        <v>N</v>
      </c>
      <c r="J21" s="32">
        <v>0.51</v>
      </c>
      <c r="K21" s="77" t="str">
        <f t="shared" si="2"/>
        <v>N</v>
      </c>
      <c r="L21" s="32">
        <v>0.61</v>
      </c>
      <c r="M21" s="77" t="str">
        <f t="shared" si="9"/>
        <v>Y</v>
      </c>
      <c r="N21" s="32">
        <v>0.59</v>
      </c>
      <c r="O21" s="77" t="str">
        <f t="shared" si="3"/>
        <v>Y</v>
      </c>
      <c r="P21" s="32">
        <v>0.52</v>
      </c>
      <c r="Q21" s="77" t="str">
        <f t="shared" si="4"/>
        <v>N</v>
      </c>
      <c r="R21" s="32">
        <v>0.54</v>
      </c>
      <c r="S21" s="77" t="str">
        <f t="shared" si="5"/>
        <v>N</v>
      </c>
      <c r="T21" s="32">
        <v>0.77</v>
      </c>
      <c r="U21" s="77" t="str">
        <f t="shared" si="6"/>
        <v>Y</v>
      </c>
      <c r="V21" s="32">
        <v>0.6</v>
      </c>
      <c r="W21" s="77" t="str">
        <f t="shared" si="7"/>
        <v>Y</v>
      </c>
    </row>
    <row r="22" spans="1:23" ht="15.75" customHeight="1" x14ac:dyDescent="0.25">
      <c r="A22" s="77">
        <v>16</v>
      </c>
      <c r="B22" s="33">
        <v>1641</v>
      </c>
      <c r="C22" s="33" t="s">
        <v>315</v>
      </c>
      <c r="D22" s="32">
        <v>0.57499999999999996</v>
      </c>
      <c r="E22" s="77" t="str">
        <f t="shared" si="0"/>
        <v>Y</v>
      </c>
      <c r="F22" s="32">
        <v>0.67</v>
      </c>
      <c r="G22" s="77" t="str">
        <f t="shared" si="1"/>
        <v>Y</v>
      </c>
      <c r="H22" s="32">
        <v>0.74</v>
      </c>
      <c r="I22" s="77" t="str">
        <f t="shared" si="8"/>
        <v>Y</v>
      </c>
      <c r="J22" s="32">
        <v>0.62</v>
      </c>
      <c r="K22" s="77" t="str">
        <f t="shared" si="2"/>
        <v>Y</v>
      </c>
      <c r="L22" s="32">
        <v>0.56000000000000005</v>
      </c>
      <c r="M22" s="77" t="str">
        <f t="shared" si="9"/>
        <v>Y</v>
      </c>
      <c r="N22" s="32">
        <v>0.69</v>
      </c>
      <c r="O22" s="77" t="str">
        <f t="shared" si="3"/>
        <v>Y</v>
      </c>
      <c r="P22" s="32">
        <v>0.6</v>
      </c>
      <c r="Q22" s="77" t="str">
        <f t="shared" si="4"/>
        <v>Y</v>
      </c>
      <c r="R22" s="32">
        <v>0.59</v>
      </c>
      <c r="S22" s="77" t="str">
        <f t="shared" si="5"/>
        <v>Y</v>
      </c>
      <c r="T22" s="32">
        <v>0.8</v>
      </c>
      <c r="U22" s="77" t="str">
        <f t="shared" si="6"/>
        <v>Y</v>
      </c>
      <c r="V22" s="32">
        <v>0.85</v>
      </c>
      <c r="W22" s="77" t="str">
        <f t="shared" si="7"/>
        <v>Y</v>
      </c>
    </row>
    <row r="23" spans="1:23" ht="15.75" customHeight="1" x14ac:dyDescent="0.25">
      <c r="A23" s="77">
        <v>17</v>
      </c>
      <c r="B23" s="33">
        <v>1617</v>
      </c>
      <c r="C23" s="33" t="s">
        <v>316</v>
      </c>
      <c r="D23" s="32">
        <v>0.56999999999999995</v>
      </c>
      <c r="E23" s="77" t="str">
        <f t="shared" si="0"/>
        <v>Y</v>
      </c>
      <c r="F23" s="32">
        <v>0.66</v>
      </c>
      <c r="G23" s="77" t="str">
        <f t="shared" si="1"/>
        <v>Y</v>
      </c>
      <c r="H23" s="32">
        <v>0.59</v>
      </c>
      <c r="I23" s="77" t="str">
        <f t="shared" si="8"/>
        <v>Y</v>
      </c>
      <c r="J23" s="32">
        <v>0.64</v>
      </c>
      <c r="K23" s="77" t="str">
        <f t="shared" si="2"/>
        <v>Y</v>
      </c>
      <c r="L23" s="32">
        <v>0.59</v>
      </c>
      <c r="M23" s="77" t="str">
        <f t="shared" si="9"/>
        <v>Y</v>
      </c>
      <c r="N23" s="32">
        <v>0.56999999999999995</v>
      </c>
      <c r="O23" s="77" t="str">
        <f t="shared" si="3"/>
        <v>Y</v>
      </c>
      <c r="P23" s="32">
        <v>0.6</v>
      </c>
      <c r="Q23" s="77" t="str">
        <f t="shared" si="4"/>
        <v>Y</v>
      </c>
      <c r="R23" s="32">
        <v>0.64</v>
      </c>
      <c r="S23" s="77" t="str">
        <f t="shared" si="5"/>
        <v>Y</v>
      </c>
      <c r="T23" s="32">
        <v>0.71</v>
      </c>
      <c r="U23" s="77" t="str">
        <f t="shared" si="6"/>
        <v>Y</v>
      </c>
      <c r="V23" s="32">
        <v>0.73</v>
      </c>
      <c r="W23" s="77" t="str">
        <f t="shared" si="7"/>
        <v>Y</v>
      </c>
    </row>
    <row r="24" spans="1:23" ht="15.75" customHeight="1" x14ac:dyDescent="0.25">
      <c r="A24" s="77">
        <v>18</v>
      </c>
      <c r="B24" s="33">
        <v>1618</v>
      </c>
      <c r="C24" s="33" t="s">
        <v>317</v>
      </c>
      <c r="D24" s="32">
        <v>0.66500000000000004</v>
      </c>
      <c r="E24" s="77" t="str">
        <f t="shared" si="0"/>
        <v>Y</v>
      </c>
      <c r="F24" s="32">
        <v>0.69</v>
      </c>
      <c r="G24" s="77" t="str">
        <f t="shared" si="1"/>
        <v>Y</v>
      </c>
      <c r="H24" s="32">
        <v>0.63</v>
      </c>
      <c r="I24" s="77" t="str">
        <f t="shared" si="8"/>
        <v>Y</v>
      </c>
      <c r="J24" s="32">
        <v>0.82</v>
      </c>
      <c r="K24" s="77" t="str">
        <f t="shared" si="2"/>
        <v>Y</v>
      </c>
      <c r="L24" s="32">
        <v>0.63</v>
      </c>
      <c r="M24" s="77" t="str">
        <f t="shared" si="9"/>
        <v>Y</v>
      </c>
      <c r="N24" s="32">
        <v>0.48</v>
      </c>
      <c r="O24" s="77" t="str">
        <f t="shared" si="3"/>
        <v>N</v>
      </c>
      <c r="P24" s="32">
        <v>0.64</v>
      </c>
      <c r="Q24" s="77" t="str">
        <f t="shared" si="4"/>
        <v>Y</v>
      </c>
      <c r="R24" s="32">
        <v>0.63</v>
      </c>
      <c r="S24" s="77" t="str">
        <f t="shared" si="5"/>
        <v>Y</v>
      </c>
      <c r="T24" s="32">
        <v>0.62</v>
      </c>
      <c r="U24" s="77" t="str">
        <f t="shared" si="6"/>
        <v>Y</v>
      </c>
      <c r="V24" s="32">
        <v>0.68</v>
      </c>
      <c r="W24" s="77" t="str">
        <f t="shared" si="7"/>
        <v>Y</v>
      </c>
    </row>
    <row r="25" spans="1:23" ht="15.75" customHeight="1" x14ac:dyDescent="0.25">
      <c r="A25" s="77">
        <v>19</v>
      </c>
      <c r="B25" s="33">
        <v>1619</v>
      </c>
      <c r="C25" s="33" t="s">
        <v>318</v>
      </c>
      <c r="D25" s="32">
        <v>0.61</v>
      </c>
      <c r="E25" s="77" t="str">
        <f t="shared" si="0"/>
        <v>Y</v>
      </c>
      <c r="F25" s="32">
        <v>0.64</v>
      </c>
      <c r="G25" s="77" t="str">
        <f t="shared" si="1"/>
        <v>Y</v>
      </c>
      <c r="H25" s="32">
        <v>0.6</v>
      </c>
      <c r="I25" s="77" t="str">
        <f t="shared" si="8"/>
        <v>Y</v>
      </c>
      <c r="J25" s="32">
        <v>0.79</v>
      </c>
      <c r="K25" s="77" t="str">
        <f t="shared" si="2"/>
        <v>Y</v>
      </c>
      <c r="L25" s="32">
        <v>0.56000000000000005</v>
      </c>
      <c r="M25" s="77" t="str">
        <f t="shared" si="9"/>
        <v>Y</v>
      </c>
      <c r="N25" s="32">
        <v>0.65</v>
      </c>
      <c r="O25" s="77" t="str">
        <f t="shared" si="3"/>
        <v>Y</v>
      </c>
      <c r="P25" s="32">
        <v>0.62</v>
      </c>
      <c r="Q25" s="77" t="str">
        <f t="shared" si="4"/>
        <v>Y</v>
      </c>
      <c r="R25" s="32">
        <v>0.57999999999999996</v>
      </c>
      <c r="S25" s="77" t="str">
        <f t="shared" si="5"/>
        <v>Y</v>
      </c>
      <c r="T25" s="32">
        <v>0.77</v>
      </c>
      <c r="U25" s="77" t="str">
        <f t="shared" si="6"/>
        <v>Y</v>
      </c>
      <c r="V25" s="32">
        <v>0.77</v>
      </c>
      <c r="W25" s="77" t="str">
        <f t="shared" si="7"/>
        <v>Y</v>
      </c>
    </row>
    <row r="26" spans="1:23" ht="15.75" customHeight="1" x14ac:dyDescent="0.25">
      <c r="A26" s="77">
        <v>20</v>
      </c>
      <c r="B26" s="33">
        <v>1620</v>
      </c>
      <c r="C26" s="33" t="s">
        <v>319</v>
      </c>
      <c r="D26" s="32">
        <v>0.5</v>
      </c>
      <c r="E26" s="77" t="str">
        <f t="shared" si="0"/>
        <v>N</v>
      </c>
      <c r="F26" s="32">
        <v>0.61</v>
      </c>
      <c r="G26" s="77" t="str">
        <f t="shared" si="1"/>
        <v>Y</v>
      </c>
      <c r="H26" s="32">
        <v>0.62</v>
      </c>
      <c r="I26" s="77" t="str">
        <f t="shared" si="8"/>
        <v>Y</v>
      </c>
      <c r="J26" s="32">
        <v>0.85</v>
      </c>
      <c r="K26" s="77" t="str">
        <f t="shared" si="2"/>
        <v>Y</v>
      </c>
      <c r="L26" s="32">
        <v>0.53</v>
      </c>
      <c r="M26" s="77" t="str">
        <f t="shared" si="9"/>
        <v>N</v>
      </c>
      <c r="N26" s="32">
        <v>0.61</v>
      </c>
      <c r="O26" s="77" t="str">
        <f t="shared" si="3"/>
        <v>Y</v>
      </c>
      <c r="P26" s="32">
        <v>0.64</v>
      </c>
      <c r="Q26" s="77" t="str">
        <f t="shared" si="4"/>
        <v>Y</v>
      </c>
      <c r="R26" s="32">
        <v>0.64</v>
      </c>
      <c r="S26" s="77" t="str">
        <f t="shared" si="5"/>
        <v>Y</v>
      </c>
      <c r="T26" s="32">
        <v>0.71</v>
      </c>
      <c r="U26" s="77" t="str">
        <f t="shared" si="6"/>
        <v>Y</v>
      </c>
      <c r="V26" s="32">
        <v>0.67</v>
      </c>
      <c r="W26" s="77" t="str">
        <f t="shared" si="7"/>
        <v>Y</v>
      </c>
    </row>
    <row r="27" spans="1:23" ht="15.75" customHeight="1" x14ac:dyDescent="0.25">
      <c r="A27" s="77">
        <v>21</v>
      </c>
      <c r="B27" s="33">
        <v>1621</v>
      </c>
      <c r="C27" s="33" t="s">
        <v>320</v>
      </c>
      <c r="D27" s="32">
        <v>0.56000000000000005</v>
      </c>
      <c r="E27" s="77" t="str">
        <f t="shared" si="0"/>
        <v>Y</v>
      </c>
      <c r="F27" s="32">
        <v>0.54</v>
      </c>
      <c r="G27" s="77" t="str">
        <f t="shared" si="1"/>
        <v>N</v>
      </c>
      <c r="H27" s="32">
        <v>0.53</v>
      </c>
      <c r="I27" s="77" t="str">
        <f t="shared" si="8"/>
        <v>N</v>
      </c>
      <c r="J27" s="32">
        <v>0.74</v>
      </c>
      <c r="K27" s="77" t="str">
        <f t="shared" si="2"/>
        <v>Y</v>
      </c>
      <c r="L27" s="32">
        <v>0.54</v>
      </c>
      <c r="M27" s="77" t="str">
        <f t="shared" si="9"/>
        <v>N</v>
      </c>
      <c r="N27" s="32">
        <v>0.62</v>
      </c>
      <c r="O27" s="77" t="str">
        <f t="shared" si="3"/>
        <v>Y</v>
      </c>
      <c r="P27" s="32">
        <v>0.56000000000000005</v>
      </c>
      <c r="Q27" s="77" t="str">
        <f t="shared" si="4"/>
        <v>Y</v>
      </c>
      <c r="R27" s="32">
        <v>0.61</v>
      </c>
      <c r="S27" s="77" t="str">
        <f t="shared" si="5"/>
        <v>Y</v>
      </c>
      <c r="T27" s="32">
        <v>0.77</v>
      </c>
      <c r="U27" s="77" t="str">
        <f t="shared" si="6"/>
        <v>Y</v>
      </c>
      <c r="V27" s="32">
        <v>0.53</v>
      </c>
      <c r="W27" s="77" t="str">
        <f t="shared" si="7"/>
        <v>N</v>
      </c>
    </row>
    <row r="28" spans="1:23" ht="15.75" customHeight="1" x14ac:dyDescent="0.25">
      <c r="A28" s="77">
        <v>22</v>
      </c>
      <c r="B28" s="33">
        <v>1623</v>
      </c>
      <c r="C28" s="33" t="s">
        <v>321</v>
      </c>
      <c r="D28" s="32">
        <v>0.65</v>
      </c>
      <c r="E28" s="77" t="str">
        <f t="shared" si="0"/>
        <v>Y</v>
      </c>
      <c r="F28" s="32">
        <v>0.63</v>
      </c>
      <c r="G28" s="77" t="str">
        <f t="shared" si="1"/>
        <v>Y</v>
      </c>
      <c r="H28" s="32">
        <v>0.56000000000000005</v>
      </c>
      <c r="I28" s="77" t="str">
        <f t="shared" si="8"/>
        <v>Y</v>
      </c>
      <c r="J28" s="32">
        <v>0.78</v>
      </c>
      <c r="K28" s="77" t="str">
        <f t="shared" si="2"/>
        <v>Y</v>
      </c>
      <c r="L28" s="32">
        <v>0.54</v>
      </c>
      <c r="M28" s="77" t="str">
        <f t="shared" si="9"/>
        <v>N</v>
      </c>
      <c r="N28" s="32">
        <v>0.52</v>
      </c>
      <c r="O28" s="77" t="str">
        <f t="shared" si="3"/>
        <v>N</v>
      </c>
      <c r="P28" s="32">
        <v>0.52</v>
      </c>
      <c r="Q28" s="77" t="str">
        <f t="shared" si="4"/>
        <v>N</v>
      </c>
      <c r="R28" s="32">
        <v>0.54</v>
      </c>
      <c r="S28" s="77" t="str">
        <f t="shared" si="5"/>
        <v>N</v>
      </c>
      <c r="T28" s="32">
        <v>0.57999999999999996</v>
      </c>
      <c r="U28" s="77" t="str">
        <f t="shared" si="6"/>
        <v>Y</v>
      </c>
      <c r="V28" s="32">
        <v>0.62</v>
      </c>
      <c r="W28" s="77" t="str">
        <f t="shared" si="7"/>
        <v>Y</v>
      </c>
    </row>
    <row r="29" spans="1:23" ht="15.75" customHeight="1" x14ac:dyDescent="0.25">
      <c r="A29" s="77">
        <v>23</v>
      </c>
      <c r="B29" s="33">
        <v>1643</v>
      </c>
      <c r="C29" s="33" t="s">
        <v>322</v>
      </c>
      <c r="D29" s="32">
        <v>0.56499999999999995</v>
      </c>
      <c r="E29" s="77" t="str">
        <f t="shared" si="0"/>
        <v>Y</v>
      </c>
      <c r="F29" s="32">
        <v>0.5</v>
      </c>
      <c r="G29" s="77" t="str">
        <f t="shared" si="1"/>
        <v>N</v>
      </c>
      <c r="H29" s="32">
        <v>0.51</v>
      </c>
      <c r="I29" s="77" t="str">
        <f t="shared" si="8"/>
        <v>N</v>
      </c>
      <c r="J29" s="32">
        <v>0.71</v>
      </c>
      <c r="K29" s="77" t="str">
        <f t="shared" si="2"/>
        <v>Y</v>
      </c>
      <c r="L29" s="32">
        <v>0.55000000000000004</v>
      </c>
      <c r="M29" s="77" t="str">
        <f t="shared" si="9"/>
        <v>Y</v>
      </c>
      <c r="N29" s="32">
        <v>0.55000000000000004</v>
      </c>
      <c r="O29" s="77" t="str">
        <f t="shared" si="3"/>
        <v>Y</v>
      </c>
      <c r="P29" s="32">
        <v>0.5</v>
      </c>
      <c r="Q29" s="77" t="str">
        <f t="shared" si="4"/>
        <v>N</v>
      </c>
      <c r="R29" s="32">
        <v>0.57999999999999996</v>
      </c>
      <c r="S29" s="77" t="str">
        <f t="shared" si="5"/>
        <v>Y</v>
      </c>
      <c r="T29" s="32">
        <v>0.6</v>
      </c>
      <c r="U29" s="77" t="str">
        <f t="shared" si="6"/>
        <v>Y</v>
      </c>
      <c r="V29" s="32">
        <v>0.57999999999999996</v>
      </c>
      <c r="W29" s="77" t="str">
        <f t="shared" si="7"/>
        <v>Y</v>
      </c>
    </row>
    <row r="30" spans="1:23" ht="15.75" customHeight="1" x14ac:dyDescent="0.25">
      <c r="A30" s="77">
        <v>24</v>
      </c>
      <c r="B30" s="33">
        <v>1624</v>
      </c>
      <c r="C30" s="33" t="s">
        <v>323</v>
      </c>
      <c r="D30" s="32">
        <v>0.77500000000000002</v>
      </c>
      <c r="E30" s="77" t="str">
        <f t="shared" si="0"/>
        <v>Y</v>
      </c>
      <c r="F30" s="32">
        <v>0.64</v>
      </c>
      <c r="G30" s="77" t="str">
        <f t="shared" si="1"/>
        <v>Y</v>
      </c>
      <c r="H30" s="32">
        <v>0.73</v>
      </c>
      <c r="I30" s="77" t="str">
        <f t="shared" si="8"/>
        <v>Y</v>
      </c>
      <c r="J30" s="32">
        <v>0.84</v>
      </c>
      <c r="K30" s="77" t="str">
        <f t="shared" si="2"/>
        <v>Y</v>
      </c>
      <c r="L30" s="32">
        <v>0.69</v>
      </c>
      <c r="M30" s="77" t="str">
        <f t="shared" si="9"/>
        <v>Y</v>
      </c>
      <c r="N30" s="32">
        <v>0.56999999999999995</v>
      </c>
      <c r="O30" s="77" t="str">
        <f t="shared" si="3"/>
        <v>Y</v>
      </c>
      <c r="P30" s="32">
        <v>0.57999999999999996</v>
      </c>
      <c r="Q30" s="77" t="str">
        <f t="shared" si="4"/>
        <v>Y</v>
      </c>
      <c r="R30" s="32">
        <v>0.69</v>
      </c>
      <c r="S30" s="77" t="str">
        <f t="shared" si="5"/>
        <v>Y</v>
      </c>
      <c r="T30" s="32">
        <v>0.7</v>
      </c>
      <c r="U30" s="77" t="str">
        <f t="shared" si="6"/>
        <v>Y</v>
      </c>
      <c r="V30" s="32">
        <v>0.68</v>
      </c>
      <c r="W30" s="77" t="str">
        <f t="shared" si="7"/>
        <v>Y</v>
      </c>
    </row>
    <row r="31" spans="1:23" ht="15.75" customHeight="1" x14ac:dyDescent="0.25">
      <c r="A31" s="77">
        <v>25</v>
      </c>
      <c r="B31" s="33">
        <v>1625</v>
      </c>
      <c r="C31" s="33" t="s">
        <v>324</v>
      </c>
      <c r="D31" s="32">
        <v>0.55500000000000005</v>
      </c>
      <c r="E31" s="77" t="str">
        <f t="shared" si="0"/>
        <v>Y</v>
      </c>
      <c r="F31" s="32">
        <v>0.66</v>
      </c>
      <c r="G31" s="77" t="str">
        <f t="shared" si="1"/>
        <v>Y</v>
      </c>
      <c r="H31" s="32">
        <v>0.56999999999999995</v>
      </c>
      <c r="I31" s="77" t="str">
        <f t="shared" si="8"/>
        <v>Y</v>
      </c>
      <c r="J31" s="32">
        <v>0.93</v>
      </c>
      <c r="K31" s="77" t="str">
        <f t="shared" si="2"/>
        <v>Y</v>
      </c>
      <c r="L31" s="32">
        <v>0.52</v>
      </c>
      <c r="M31" s="77" t="str">
        <f t="shared" si="9"/>
        <v>N</v>
      </c>
      <c r="N31" s="32">
        <v>0.53</v>
      </c>
      <c r="O31" s="77" t="str">
        <f t="shared" si="3"/>
        <v>N</v>
      </c>
      <c r="P31" s="32">
        <v>0.68</v>
      </c>
      <c r="Q31" s="77" t="str">
        <f t="shared" si="4"/>
        <v>Y</v>
      </c>
      <c r="R31" s="32">
        <v>0.57999999999999996</v>
      </c>
      <c r="S31" s="77" t="str">
        <f t="shared" si="5"/>
        <v>Y</v>
      </c>
      <c r="T31" s="32">
        <v>0.62</v>
      </c>
      <c r="U31" s="77" t="str">
        <f t="shared" si="6"/>
        <v>Y</v>
      </c>
      <c r="V31" s="32">
        <v>0.65</v>
      </c>
      <c r="W31" s="77" t="str">
        <f t="shared" si="7"/>
        <v>Y</v>
      </c>
    </row>
    <row r="32" spans="1:23" ht="15.75" customHeight="1" x14ac:dyDescent="0.25">
      <c r="A32" s="77">
        <v>26</v>
      </c>
      <c r="B32" s="33">
        <v>1626</v>
      </c>
      <c r="C32" s="33" t="s">
        <v>325</v>
      </c>
      <c r="D32" s="32">
        <v>0.26500000000000001</v>
      </c>
      <c r="E32" s="77" t="str">
        <f t="shared" si="0"/>
        <v>N</v>
      </c>
      <c r="F32" s="32">
        <v>0.52</v>
      </c>
      <c r="G32" s="77" t="str">
        <f t="shared" si="1"/>
        <v>N</v>
      </c>
      <c r="H32" s="32">
        <v>0.24</v>
      </c>
      <c r="I32" s="77" t="str">
        <f t="shared" si="8"/>
        <v>N</v>
      </c>
      <c r="J32" s="32">
        <v>0.49</v>
      </c>
      <c r="K32" s="77" t="str">
        <f t="shared" si="2"/>
        <v>N</v>
      </c>
      <c r="L32" s="32">
        <v>0.18</v>
      </c>
      <c r="M32" s="77" t="str">
        <f t="shared" si="9"/>
        <v>N</v>
      </c>
      <c r="N32" s="32">
        <v>0.43</v>
      </c>
      <c r="O32" s="77" t="str">
        <f t="shared" si="3"/>
        <v>N</v>
      </c>
      <c r="P32" s="32">
        <v>0</v>
      </c>
      <c r="Q32" s="77" t="str">
        <f t="shared" si="4"/>
        <v>N</v>
      </c>
      <c r="R32" s="32">
        <v>0.13</v>
      </c>
      <c r="S32" s="77" t="str">
        <f t="shared" si="5"/>
        <v>N</v>
      </c>
      <c r="T32" s="32">
        <v>0.25</v>
      </c>
      <c r="U32" s="77" t="str">
        <f t="shared" si="6"/>
        <v>N</v>
      </c>
      <c r="V32" s="32">
        <v>0.45</v>
      </c>
      <c r="W32" s="77" t="str">
        <f t="shared" si="7"/>
        <v>N</v>
      </c>
    </row>
    <row r="33" spans="1:26" ht="15.75" customHeight="1" x14ac:dyDescent="0.25">
      <c r="A33" s="77">
        <v>27</v>
      </c>
      <c r="B33" s="33">
        <v>1627</v>
      </c>
      <c r="C33" s="33" t="s">
        <v>326</v>
      </c>
      <c r="D33" s="32">
        <v>0.55000000000000004</v>
      </c>
      <c r="E33" s="77" t="str">
        <f t="shared" si="0"/>
        <v>Y</v>
      </c>
      <c r="F33" s="32">
        <v>0.51</v>
      </c>
      <c r="G33" s="77" t="str">
        <f t="shared" si="1"/>
        <v>N</v>
      </c>
      <c r="H33" s="32">
        <v>0.45</v>
      </c>
      <c r="I33" s="77" t="str">
        <f t="shared" si="8"/>
        <v>N</v>
      </c>
      <c r="J33" s="32">
        <v>0.64</v>
      </c>
      <c r="K33" s="77" t="str">
        <f t="shared" si="2"/>
        <v>Y</v>
      </c>
      <c r="L33" s="32">
        <v>0.53</v>
      </c>
      <c r="M33" s="77" t="str">
        <f t="shared" si="9"/>
        <v>N</v>
      </c>
      <c r="N33" s="32">
        <v>0.59</v>
      </c>
      <c r="O33" s="77" t="str">
        <f t="shared" si="3"/>
        <v>Y</v>
      </c>
      <c r="P33" s="32">
        <v>0.56000000000000005</v>
      </c>
      <c r="Q33" s="77" t="str">
        <f t="shared" si="4"/>
        <v>Y</v>
      </c>
      <c r="R33" s="32">
        <v>0.5</v>
      </c>
      <c r="S33" s="77" t="str">
        <f t="shared" si="5"/>
        <v>N</v>
      </c>
      <c r="T33" s="32">
        <v>0.63</v>
      </c>
      <c r="U33" s="77" t="str">
        <f t="shared" si="6"/>
        <v>Y</v>
      </c>
      <c r="V33" s="32">
        <v>0.61</v>
      </c>
      <c r="W33" s="77" t="str">
        <f t="shared" si="7"/>
        <v>Y</v>
      </c>
    </row>
    <row r="34" spans="1:26" ht="15.75" customHeight="1" x14ac:dyDescent="0.25">
      <c r="A34" s="77">
        <v>28</v>
      </c>
      <c r="B34" s="33">
        <v>1628</v>
      </c>
      <c r="C34" s="33" t="s">
        <v>327</v>
      </c>
      <c r="D34" s="32">
        <v>0.64500000000000002</v>
      </c>
      <c r="E34" s="77" t="str">
        <f t="shared" si="0"/>
        <v>Y</v>
      </c>
      <c r="F34" s="32">
        <v>0.56999999999999995</v>
      </c>
      <c r="G34" s="77" t="str">
        <f t="shared" si="1"/>
        <v>Y</v>
      </c>
      <c r="H34" s="32">
        <v>0.55000000000000004</v>
      </c>
      <c r="I34" s="77" t="str">
        <f t="shared" si="8"/>
        <v>Y</v>
      </c>
      <c r="J34" s="32">
        <v>0.8</v>
      </c>
      <c r="K34" s="77" t="str">
        <f t="shared" si="2"/>
        <v>Y</v>
      </c>
      <c r="L34" s="32">
        <v>0.5</v>
      </c>
      <c r="M34" s="77" t="str">
        <f t="shared" si="9"/>
        <v>N</v>
      </c>
      <c r="N34" s="32">
        <v>0.53</v>
      </c>
      <c r="O34" s="77" t="str">
        <f t="shared" si="3"/>
        <v>N</v>
      </c>
      <c r="P34" s="32">
        <v>0.56000000000000005</v>
      </c>
      <c r="Q34" s="77" t="str">
        <f t="shared" si="4"/>
        <v>Y</v>
      </c>
      <c r="R34" s="32">
        <v>0.64</v>
      </c>
      <c r="S34" s="77" t="str">
        <f t="shared" si="5"/>
        <v>Y</v>
      </c>
      <c r="T34" s="32">
        <v>0.7</v>
      </c>
      <c r="U34" s="77" t="str">
        <f t="shared" si="6"/>
        <v>Y</v>
      </c>
      <c r="V34" s="32">
        <v>0.69</v>
      </c>
      <c r="W34" s="77" t="str">
        <f t="shared" si="7"/>
        <v>Y</v>
      </c>
    </row>
    <row r="35" spans="1:26" ht="15.75" customHeight="1" x14ac:dyDescent="0.25">
      <c r="A35" s="77">
        <v>29</v>
      </c>
      <c r="B35" s="33">
        <v>1629</v>
      </c>
      <c r="C35" s="33" t="s">
        <v>328</v>
      </c>
      <c r="D35" s="32">
        <v>0.65</v>
      </c>
      <c r="E35" s="77" t="str">
        <f t="shared" si="0"/>
        <v>Y</v>
      </c>
      <c r="F35" s="32">
        <v>0.63</v>
      </c>
      <c r="G35" s="77" t="str">
        <f t="shared" si="1"/>
        <v>Y</v>
      </c>
      <c r="H35" s="32">
        <v>0.74</v>
      </c>
      <c r="I35" s="77" t="str">
        <f t="shared" si="8"/>
        <v>Y</v>
      </c>
      <c r="J35" s="32">
        <v>0.76</v>
      </c>
      <c r="K35" s="77" t="str">
        <f t="shared" si="2"/>
        <v>Y</v>
      </c>
      <c r="L35" s="32">
        <v>0.61</v>
      </c>
      <c r="M35" s="77" t="str">
        <f t="shared" si="9"/>
        <v>Y</v>
      </c>
      <c r="N35" s="32">
        <v>0.62</v>
      </c>
      <c r="O35" s="77" t="str">
        <f t="shared" si="3"/>
        <v>Y</v>
      </c>
      <c r="P35" s="32">
        <v>0.57999999999999996</v>
      </c>
      <c r="Q35" s="77" t="str">
        <f t="shared" si="4"/>
        <v>Y</v>
      </c>
      <c r="R35" s="32">
        <v>0.54</v>
      </c>
      <c r="S35" s="77" t="str">
        <f t="shared" si="5"/>
        <v>N</v>
      </c>
      <c r="T35" s="32">
        <v>0.7</v>
      </c>
      <c r="U35" s="77" t="str">
        <f t="shared" si="6"/>
        <v>Y</v>
      </c>
      <c r="V35" s="32">
        <v>0.7</v>
      </c>
      <c r="W35" s="77" t="str">
        <f t="shared" si="7"/>
        <v>Y</v>
      </c>
    </row>
    <row r="36" spans="1:26" ht="15.75" customHeight="1" x14ac:dyDescent="0.25">
      <c r="A36" s="77">
        <v>30</v>
      </c>
      <c r="B36" s="33">
        <v>1630</v>
      </c>
      <c r="C36" s="33" t="s">
        <v>329</v>
      </c>
      <c r="D36" s="32">
        <v>0.65</v>
      </c>
      <c r="E36" s="77" t="str">
        <f t="shared" si="0"/>
        <v>Y</v>
      </c>
      <c r="F36" s="32">
        <v>0.63</v>
      </c>
      <c r="G36" s="77" t="str">
        <f t="shared" si="1"/>
        <v>Y</v>
      </c>
      <c r="H36" s="32">
        <v>0.59</v>
      </c>
      <c r="I36" s="77" t="str">
        <f t="shared" si="8"/>
        <v>Y</v>
      </c>
      <c r="J36" s="32">
        <v>0.8</v>
      </c>
      <c r="K36" s="77" t="str">
        <f t="shared" si="2"/>
        <v>Y</v>
      </c>
      <c r="L36" s="32">
        <v>0.52</v>
      </c>
      <c r="M36" s="77" t="str">
        <f t="shared" si="9"/>
        <v>N</v>
      </c>
      <c r="N36" s="32">
        <v>0.61</v>
      </c>
      <c r="O36" s="77" t="str">
        <f t="shared" si="3"/>
        <v>Y</v>
      </c>
      <c r="P36" s="32">
        <v>0.57999999999999996</v>
      </c>
      <c r="Q36" s="77" t="str">
        <f t="shared" si="4"/>
        <v>Y</v>
      </c>
      <c r="R36" s="32">
        <v>0.59</v>
      </c>
      <c r="S36" s="77" t="str">
        <f t="shared" si="5"/>
        <v>Y</v>
      </c>
      <c r="T36" s="32">
        <v>0.77</v>
      </c>
      <c r="U36" s="77" t="str">
        <f t="shared" si="6"/>
        <v>Y</v>
      </c>
      <c r="V36" s="32">
        <v>0.73</v>
      </c>
      <c r="W36" s="77" t="str">
        <f t="shared" si="7"/>
        <v>Y</v>
      </c>
    </row>
    <row r="37" spans="1:26" ht="15.75" customHeight="1" x14ac:dyDescent="0.25">
      <c r="A37" s="77">
        <v>31</v>
      </c>
      <c r="B37" s="33">
        <v>1632</v>
      </c>
      <c r="C37" s="33" t="s">
        <v>330</v>
      </c>
      <c r="D37" s="32">
        <v>0.6</v>
      </c>
      <c r="E37" s="77" t="str">
        <f t="shared" si="0"/>
        <v>Y</v>
      </c>
      <c r="F37" s="32">
        <v>0.59</v>
      </c>
      <c r="G37" s="77" t="str">
        <f t="shared" si="1"/>
        <v>Y</v>
      </c>
      <c r="H37" s="32">
        <v>0.56000000000000005</v>
      </c>
      <c r="I37" s="77" t="str">
        <f t="shared" si="8"/>
        <v>Y</v>
      </c>
      <c r="J37" s="32">
        <v>0.64</v>
      </c>
      <c r="K37" s="77" t="str">
        <f t="shared" si="2"/>
        <v>Y</v>
      </c>
      <c r="L37" s="32">
        <v>0.54</v>
      </c>
      <c r="M37" s="77" t="str">
        <f t="shared" si="9"/>
        <v>N</v>
      </c>
      <c r="N37" s="32">
        <v>0.68</v>
      </c>
      <c r="O37" s="77" t="str">
        <f t="shared" si="3"/>
        <v>Y</v>
      </c>
      <c r="P37" s="32">
        <v>0.6</v>
      </c>
      <c r="Q37" s="77" t="str">
        <f t="shared" si="4"/>
        <v>Y</v>
      </c>
      <c r="R37" s="32">
        <v>0.56000000000000005</v>
      </c>
      <c r="S37" s="77" t="str">
        <f t="shared" si="5"/>
        <v>Y</v>
      </c>
      <c r="T37" s="32">
        <v>0.77</v>
      </c>
      <c r="U37" s="77" t="str">
        <f t="shared" si="6"/>
        <v>Y</v>
      </c>
      <c r="V37" s="32">
        <v>0.6</v>
      </c>
      <c r="W37" s="77" t="str">
        <f t="shared" si="7"/>
        <v>Y</v>
      </c>
    </row>
    <row r="38" spans="1:26" ht="15.75" customHeight="1" x14ac:dyDescent="0.25">
      <c r="A38" s="77">
        <v>32</v>
      </c>
      <c r="B38" s="33">
        <v>1633</v>
      </c>
      <c r="C38" s="33" t="s">
        <v>331</v>
      </c>
      <c r="D38" s="32">
        <v>0.55000000000000004</v>
      </c>
      <c r="E38" s="77" t="str">
        <f t="shared" si="0"/>
        <v>Y</v>
      </c>
      <c r="F38" s="32">
        <v>0.63</v>
      </c>
      <c r="G38" s="77" t="str">
        <f t="shared" si="1"/>
        <v>Y</v>
      </c>
      <c r="H38" s="32">
        <v>0.56000000000000005</v>
      </c>
      <c r="I38" s="77" t="str">
        <f t="shared" si="8"/>
        <v>Y</v>
      </c>
      <c r="J38" s="32">
        <v>0.6</v>
      </c>
      <c r="K38" s="77" t="str">
        <f t="shared" si="2"/>
        <v>Y</v>
      </c>
      <c r="L38" s="32">
        <v>0.59</v>
      </c>
      <c r="M38" s="77" t="str">
        <f t="shared" si="9"/>
        <v>Y</v>
      </c>
      <c r="N38" s="32">
        <v>0.45</v>
      </c>
      <c r="O38" s="77" t="str">
        <f t="shared" si="3"/>
        <v>N</v>
      </c>
      <c r="P38" s="32">
        <v>0.56000000000000005</v>
      </c>
      <c r="Q38" s="77" t="str">
        <f t="shared" si="4"/>
        <v>Y</v>
      </c>
      <c r="R38" s="32">
        <v>0.51</v>
      </c>
      <c r="S38" s="77" t="str">
        <f t="shared" si="5"/>
        <v>N</v>
      </c>
      <c r="T38" s="32">
        <v>0.77</v>
      </c>
      <c r="U38" s="77" t="str">
        <f t="shared" si="6"/>
        <v>Y</v>
      </c>
      <c r="V38" s="32">
        <v>0.65</v>
      </c>
      <c r="W38" s="77" t="str">
        <f t="shared" si="7"/>
        <v>Y</v>
      </c>
    </row>
    <row r="39" spans="1:26" ht="15.75" customHeight="1" x14ac:dyDescent="0.25">
      <c r="A39" s="77">
        <v>33</v>
      </c>
      <c r="B39" s="33">
        <v>1635</v>
      </c>
      <c r="C39" s="33" t="s">
        <v>332</v>
      </c>
      <c r="D39" s="32">
        <v>0.58499999999999996</v>
      </c>
      <c r="E39" s="77" t="str">
        <f t="shared" si="0"/>
        <v>Y</v>
      </c>
      <c r="F39" s="32">
        <v>0.55000000000000004</v>
      </c>
      <c r="G39" s="77" t="str">
        <f t="shared" si="1"/>
        <v>Y</v>
      </c>
      <c r="H39" s="32">
        <v>0.57999999999999996</v>
      </c>
      <c r="I39" s="77" t="str">
        <f t="shared" si="8"/>
        <v>Y</v>
      </c>
      <c r="J39" s="32">
        <v>0.74</v>
      </c>
      <c r="K39" s="77" t="str">
        <f t="shared" si="2"/>
        <v>Y</v>
      </c>
      <c r="L39" s="32">
        <v>0.67</v>
      </c>
      <c r="M39" s="77" t="str">
        <f t="shared" si="9"/>
        <v>Y</v>
      </c>
      <c r="N39" s="32">
        <v>0.51</v>
      </c>
      <c r="O39" s="77" t="str">
        <f t="shared" si="3"/>
        <v>N</v>
      </c>
      <c r="P39" s="32">
        <v>0.7</v>
      </c>
      <c r="Q39" s="77" t="str">
        <f t="shared" si="4"/>
        <v>Y</v>
      </c>
      <c r="R39" s="32">
        <v>0.6</v>
      </c>
      <c r="S39" s="77" t="str">
        <f t="shared" si="5"/>
        <v>Y</v>
      </c>
      <c r="T39" s="32">
        <v>0.8</v>
      </c>
      <c r="U39" s="77" t="str">
        <f t="shared" si="6"/>
        <v>Y</v>
      </c>
      <c r="V39" s="32">
        <v>0.69</v>
      </c>
      <c r="W39" s="77" t="str">
        <f t="shared" si="7"/>
        <v>Y</v>
      </c>
    </row>
    <row r="40" spans="1:26" ht="15.75" customHeight="1" x14ac:dyDescent="0.25">
      <c r="A40" s="77">
        <v>34</v>
      </c>
      <c r="B40" s="33">
        <v>1636</v>
      </c>
      <c r="C40" s="33" t="s">
        <v>333</v>
      </c>
      <c r="D40" s="32">
        <v>0.77</v>
      </c>
      <c r="E40" s="77" t="str">
        <f t="shared" si="0"/>
        <v>Y</v>
      </c>
      <c r="F40" s="32">
        <v>0.65</v>
      </c>
      <c r="G40" s="77" t="str">
        <f t="shared" si="1"/>
        <v>Y</v>
      </c>
      <c r="H40" s="32">
        <v>0.78</v>
      </c>
      <c r="I40" s="77" t="str">
        <f t="shared" si="8"/>
        <v>Y</v>
      </c>
      <c r="J40" s="32">
        <v>0.74</v>
      </c>
      <c r="K40" s="77" t="str">
        <f t="shared" si="2"/>
        <v>Y</v>
      </c>
      <c r="L40" s="32">
        <v>0.66</v>
      </c>
      <c r="M40" s="77" t="str">
        <f t="shared" si="9"/>
        <v>Y</v>
      </c>
      <c r="N40" s="32">
        <v>0.59</v>
      </c>
      <c r="O40" s="77" t="str">
        <f t="shared" si="3"/>
        <v>Y</v>
      </c>
      <c r="P40" s="32">
        <v>0.66</v>
      </c>
      <c r="Q40" s="77" t="str">
        <f t="shared" si="4"/>
        <v>Y</v>
      </c>
      <c r="R40" s="32">
        <v>0.69</v>
      </c>
      <c r="S40" s="77" t="str">
        <f t="shared" si="5"/>
        <v>Y</v>
      </c>
      <c r="T40" s="32">
        <v>0.78</v>
      </c>
      <c r="U40" s="77" t="str">
        <f t="shared" si="6"/>
        <v>Y</v>
      </c>
      <c r="V40" s="32">
        <v>0.77</v>
      </c>
      <c r="W40" s="77" t="str">
        <f t="shared" si="7"/>
        <v>Y</v>
      </c>
    </row>
    <row r="41" spans="1:26" ht="15.75" customHeight="1" x14ac:dyDescent="0.25">
      <c r="A41" s="77">
        <v>35</v>
      </c>
      <c r="B41" s="33">
        <v>1637</v>
      </c>
      <c r="C41" s="33" t="s">
        <v>334</v>
      </c>
      <c r="D41" s="32">
        <v>0.68500000000000005</v>
      </c>
      <c r="E41" s="77" t="str">
        <f t="shared" si="0"/>
        <v>Y</v>
      </c>
      <c r="F41" s="32">
        <v>0.56999999999999995</v>
      </c>
      <c r="G41" s="77" t="str">
        <f t="shared" si="1"/>
        <v>Y</v>
      </c>
      <c r="H41" s="32">
        <v>0.49</v>
      </c>
      <c r="I41" s="77" t="str">
        <f t="shared" si="8"/>
        <v>N</v>
      </c>
      <c r="J41" s="32">
        <v>0.66</v>
      </c>
      <c r="K41" s="77" t="str">
        <f t="shared" si="2"/>
        <v>Y</v>
      </c>
      <c r="L41" s="32">
        <v>0.52</v>
      </c>
      <c r="M41" s="77" t="str">
        <f t="shared" si="9"/>
        <v>N</v>
      </c>
      <c r="N41" s="32">
        <v>0.52</v>
      </c>
      <c r="O41" s="77" t="str">
        <f t="shared" si="3"/>
        <v>N</v>
      </c>
      <c r="P41" s="32">
        <v>0.6</v>
      </c>
      <c r="Q41" s="77" t="str">
        <f t="shared" si="4"/>
        <v>Y</v>
      </c>
      <c r="R41" s="32">
        <v>0.6</v>
      </c>
      <c r="S41" s="77" t="str">
        <f t="shared" si="5"/>
        <v>Y</v>
      </c>
      <c r="T41" s="32">
        <v>0.65</v>
      </c>
      <c r="U41" s="77" t="str">
        <f t="shared" si="6"/>
        <v>Y</v>
      </c>
      <c r="V41" s="32">
        <v>0.82</v>
      </c>
      <c r="W41" s="77" t="str">
        <f t="shared" si="7"/>
        <v>Y</v>
      </c>
    </row>
    <row r="42" spans="1:26" ht="15.75" customHeight="1" x14ac:dyDescent="0.25">
      <c r="A42" s="77">
        <v>36</v>
      </c>
      <c r="B42" s="33">
        <v>1638</v>
      </c>
      <c r="C42" s="33" t="s">
        <v>335</v>
      </c>
      <c r="D42" s="32">
        <v>0.66</v>
      </c>
      <c r="E42" s="77" t="str">
        <f t="shared" si="0"/>
        <v>Y</v>
      </c>
      <c r="F42" s="32">
        <v>0.6</v>
      </c>
      <c r="G42" s="77" t="str">
        <f t="shared" si="1"/>
        <v>Y</v>
      </c>
      <c r="H42" s="32">
        <v>0.67</v>
      </c>
      <c r="I42" s="77" t="str">
        <f t="shared" si="8"/>
        <v>Y</v>
      </c>
      <c r="J42" s="32">
        <v>0.79</v>
      </c>
      <c r="K42" s="77" t="str">
        <f t="shared" si="2"/>
        <v>Y</v>
      </c>
      <c r="L42" s="32">
        <v>0.65</v>
      </c>
      <c r="M42" s="77" t="str">
        <f t="shared" si="9"/>
        <v>Y</v>
      </c>
      <c r="N42" s="32">
        <v>0.67</v>
      </c>
      <c r="O42" s="77" t="str">
        <f t="shared" si="3"/>
        <v>Y</v>
      </c>
      <c r="P42" s="32">
        <v>0.6</v>
      </c>
      <c r="Q42" s="77" t="str">
        <f t="shared" si="4"/>
        <v>Y</v>
      </c>
      <c r="R42" s="32">
        <v>0.66</v>
      </c>
      <c r="S42" s="77" t="str">
        <f t="shared" si="5"/>
        <v>Y</v>
      </c>
      <c r="T42" s="32">
        <v>0.55000000000000004</v>
      </c>
      <c r="U42" s="77" t="str">
        <f t="shared" si="6"/>
        <v>Y</v>
      </c>
      <c r="V42" s="32">
        <v>0.68</v>
      </c>
      <c r="W42" s="77" t="str">
        <f t="shared" si="7"/>
        <v>Y</v>
      </c>
    </row>
    <row r="43" spans="1:26" ht="15.75" customHeight="1" x14ac:dyDescent="0.25">
      <c r="A43" s="77">
        <v>37</v>
      </c>
      <c r="B43" s="40">
        <v>1639</v>
      </c>
      <c r="C43" s="33" t="s">
        <v>336</v>
      </c>
      <c r="D43" s="32">
        <v>0.54</v>
      </c>
      <c r="E43" s="77" t="str">
        <f t="shared" si="0"/>
        <v>N</v>
      </c>
      <c r="F43" s="32">
        <v>0.52</v>
      </c>
      <c r="G43" s="77" t="str">
        <f t="shared" si="1"/>
        <v>N</v>
      </c>
      <c r="H43" s="32">
        <v>0.53</v>
      </c>
      <c r="I43" s="77" t="str">
        <f t="shared" si="8"/>
        <v>N</v>
      </c>
      <c r="J43" s="32">
        <v>0.69</v>
      </c>
      <c r="K43" s="77" t="str">
        <f t="shared" si="2"/>
        <v>Y</v>
      </c>
      <c r="L43" s="32">
        <v>0.5</v>
      </c>
      <c r="M43" s="77" t="str">
        <f t="shared" si="9"/>
        <v>N</v>
      </c>
      <c r="N43" s="32">
        <v>0.54</v>
      </c>
      <c r="O43" s="77" t="str">
        <f t="shared" si="3"/>
        <v>N</v>
      </c>
      <c r="P43" s="32">
        <v>0.54</v>
      </c>
      <c r="Q43" s="77" t="str">
        <f t="shared" si="4"/>
        <v>N</v>
      </c>
      <c r="R43" s="32">
        <v>0.57999999999999996</v>
      </c>
      <c r="S43" s="77" t="str">
        <f t="shared" si="5"/>
        <v>Y</v>
      </c>
      <c r="T43" s="32">
        <v>0.62</v>
      </c>
      <c r="U43" s="77" t="str">
        <f t="shared" si="6"/>
        <v>Y</v>
      </c>
      <c r="V43" s="32">
        <v>0.7</v>
      </c>
      <c r="W43" s="77" t="str">
        <f t="shared" si="7"/>
        <v>Y</v>
      </c>
    </row>
    <row r="44" spans="1:26" ht="15.75" customHeight="1" x14ac:dyDescent="0.25">
      <c r="A44" s="77">
        <v>38</v>
      </c>
      <c r="B44" s="40">
        <v>1640</v>
      </c>
      <c r="C44" s="33" t="s">
        <v>337</v>
      </c>
      <c r="D44" s="32">
        <v>0.64</v>
      </c>
      <c r="E44" s="77" t="str">
        <f t="shared" si="0"/>
        <v>Y</v>
      </c>
      <c r="F44" s="32">
        <v>0.64</v>
      </c>
      <c r="G44" s="77" t="str">
        <f t="shared" si="1"/>
        <v>Y</v>
      </c>
      <c r="H44" s="32">
        <v>0.74</v>
      </c>
      <c r="I44" s="77" t="str">
        <f t="shared" si="8"/>
        <v>Y</v>
      </c>
      <c r="J44" s="32">
        <v>0.69</v>
      </c>
      <c r="K44" s="77" t="str">
        <f t="shared" si="2"/>
        <v>Y</v>
      </c>
      <c r="L44" s="32">
        <v>0.57999999999999996</v>
      </c>
      <c r="M44" s="77" t="str">
        <f t="shared" si="9"/>
        <v>Y</v>
      </c>
      <c r="N44" s="32">
        <v>0.55000000000000004</v>
      </c>
      <c r="O44" s="77" t="str">
        <f t="shared" si="3"/>
        <v>Y</v>
      </c>
      <c r="P44" s="32">
        <v>0.62</v>
      </c>
      <c r="Q44" s="77" t="str">
        <f t="shared" si="4"/>
        <v>Y</v>
      </c>
      <c r="R44" s="32">
        <v>0.61</v>
      </c>
      <c r="S44" s="77" t="str">
        <f t="shared" si="5"/>
        <v>Y</v>
      </c>
      <c r="T44" s="32">
        <v>0.62</v>
      </c>
      <c r="U44" s="77" t="str">
        <f t="shared" si="6"/>
        <v>Y</v>
      </c>
      <c r="V44" s="32">
        <v>0.73</v>
      </c>
      <c r="W44" s="77" t="str">
        <f t="shared" si="7"/>
        <v>Y</v>
      </c>
    </row>
    <row r="45" spans="1:26" ht="15.75" customHeight="1" x14ac:dyDescent="0.25">
      <c r="A45" s="77">
        <v>39</v>
      </c>
      <c r="B45" s="40">
        <v>1431</v>
      </c>
      <c r="C45" s="33" t="s">
        <v>338</v>
      </c>
      <c r="D45" s="32">
        <v>0.51</v>
      </c>
      <c r="E45" s="77" t="str">
        <f t="shared" si="0"/>
        <v>N</v>
      </c>
      <c r="F45" s="32">
        <v>0.5</v>
      </c>
      <c r="G45" s="77" t="str">
        <f t="shared" si="1"/>
        <v>N</v>
      </c>
      <c r="H45" s="32">
        <v>0.45</v>
      </c>
      <c r="I45" s="77" t="str">
        <f t="shared" si="8"/>
        <v>N</v>
      </c>
      <c r="J45" s="32">
        <v>0.56000000000000005</v>
      </c>
      <c r="K45" s="77" t="str">
        <f t="shared" si="2"/>
        <v>Y</v>
      </c>
      <c r="L45" s="32">
        <v>0.54</v>
      </c>
      <c r="M45" s="77" t="str">
        <f t="shared" si="9"/>
        <v>N</v>
      </c>
      <c r="N45" s="32">
        <v>0.46</v>
      </c>
      <c r="O45" s="77" t="str">
        <f t="shared" si="3"/>
        <v>N</v>
      </c>
      <c r="P45" s="32">
        <v>0.52</v>
      </c>
      <c r="Q45" s="77" t="str">
        <f t="shared" si="4"/>
        <v>N</v>
      </c>
      <c r="R45" s="32">
        <v>0.5</v>
      </c>
      <c r="S45" s="77" t="str">
        <f t="shared" si="5"/>
        <v>N</v>
      </c>
      <c r="T45" s="32">
        <v>0.54</v>
      </c>
      <c r="U45" s="77" t="str">
        <f t="shared" si="6"/>
        <v>N</v>
      </c>
      <c r="V45" s="32">
        <v>0.66</v>
      </c>
      <c r="W45" s="77" t="str">
        <f t="shared" si="7"/>
        <v>Y</v>
      </c>
    </row>
    <row r="46" spans="1:26" ht="15.75" customHeight="1" x14ac:dyDescent="0.25">
      <c r="A46" s="41"/>
      <c r="B46" s="237" t="s">
        <v>163</v>
      </c>
      <c r="C46" s="237"/>
      <c r="D46" s="41"/>
      <c r="E46" s="77">
        <f>COUNTIFS(E7:E45,"Y")</f>
        <v>32</v>
      </c>
      <c r="F46" s="77"/>
      <c r="G46" s="77">
        <f>COUNTIFS(G7:G45,"Y")</f>
        <v>27</v>
      </c>
      <c r="H46" s="77"/>
      <c r="I46" s="77">
        <f>COUNTIFS(I7:I45,"Y")</f>
        <v>28</v>
      </c>
      <c r="J46" s="77"/>
      <c r="K46" s="77">
        <f>COUNTIFS(K7:K45,"Y")</f>
        <v>37</v>
      </c>
      <c r="L46" s="77"/>
      <c r="M46" s="77">
        <f>COUNTIFS(M7:M45,"Y")</f>
        <v>23</v>
      </c>
      <c r="N46" s="77"/>
      <c r="O46" s="77">
        <f>COUNTIFS(O7:O45,"Y")</f>
        <v>23</v>
      </c>
      <c r="P46" s="77"/>
      <c r="Q46" s="77">
        <f>COUNTIFS(Q7:Q45,"Y")</f>
        <v>29</v>
      </c>
      <c r="R46" s="77"/>
      <c r="S46" s="77">
        <f>COUNTIFS(S7:S45,"Y")</f>
        <v>30</v>
      </c>
      <c r="T46" s="77"/>
      <c r="U46" s="77">
        <f>COUNTIFS(U7:U45,"Y")</f>
        <v>37</v>
      </c>
      <c r="V46" s="78"/>
      <c r="W46" s="77">
        <f>COUNTIFS(W7:W45,"Y")</f>
        <v>32</v>
      </c>
    </row>
    <row r="47" spans="1:26" ht="15.75" customHeight="1" x14ac:dyDescent="0.3">
      <c r="A47" s="39"/>
      <c r="B47" s="236" t="s">
        <v>164</v>
      </c>
      <c r="C47" s="237"/>
      <c r="D47" s="42"/>
      <c r="E47" s="79">
        <f>(E46/39)*100</f>
        <v>82.051282051282044</v>
      </c>
      <c r="F47" s="77"/>
      <c r="G47" s="79">
        <f>(G46/39)*100</f>
        <v>69.230769230769226</v>
      </c>
      <c r="H47" s="77"/>
      <c r="I47" s="79">
        <f>(I46/39)*100</f>
        <v>71.794871794871796</v>
      </c>
      <c r="J47" s="77"/>
      <c r="K47" s="79">
        <f>(K46/39)*100</f>
        <v>94.871794871794862</v>
      </c>
      <c r="L47" s="77"/>
      <c r="M47" s="79">
        <f>(M46/39)*100</f>
        <v>58.974358974358978</v>
      </c>
      <c r="N47" s="77"/>
      <c r="O47" s="79">
        <f>(O46/39)*100</f>
        <v>58.974358974358978</v>
      </c>
      <c r="P47" s="77"/>
      <c r="Q47" s="79">
        <f>(Q46/39)*100</f>
        <v>74.358974358974365</v>
      </c>
      <c r="R47" s="77"/>
      <c r="S47" s="79">
        <f>(S46/39)*100</f>
        <v>76.923076923076934</v>
      </c>
      <c r="T47" s="77"/>
      <c r="U47" s="79">
        <f>(U46/39)*100</f>
        <v>94.871794871794862</v>
      </c>
      <c r="V47" s="78"/>
      <c r="W47" s="79">
        <f>(W46/39)*100</f>
        <v>82.051282051282044</v>
      </c>
      <c r="X47" s="1"/>
      <c r="Y47" s="1"/>
      <c r="Z47" s="1"/>
    </row>
    <row r="48" spans="1:26" ht="15.75" customHeight="1" x14ac:dyDescent="0.25">
      <c r="A48" s="18"/>
      <c r="B48" s="238" t="s">
        <v>165</v>
      </c>
      <c r="C48" s="239"/>
      <c r="D48" s="18">
        <v>3</v>
      </c>
      <c r="E48" s="19">
        <f>E47*D48/100</f>
        <v>2.4615384615384612</v>
      </c>
      <c r="F48" s="17">
        <v>3</v>
      </c>
      <c r="G48" s="19">
        <f>G47*F48/100</f>
        <v>2.0769230769230766</v>
      </c>
      <c r="H48" s="17"/>
      <c r="I48" s="19"/>
      <c r="J48" s="17"/>
      <c r="K48" s="19"/>
      <c r="L48" s="17"/>
      <c r="M48" s="19"/>
      <c r="N48" s="17"/>
      <c r="O48" s="19"/>
      <c r="P48" s="17"/>
      <c r="Q48" s="19"/>
      <c r="R48" s="17"/>
      <c r="S48" s="19"/>
      <c r="T48" s="17"/>
      <c r="U48" s="19"/>
      <c r="V48" s="17">
        <v>2</v>
      </c>
      <c r="W48" s="19">
        <f>W47*V48/100</f>
        <v>1.641025641025641</v>
      </c>
      <c r="X48" s="148"/>
      <c r="Y48" s="149"/>
      <c r="Z48" s="11"/>
    </row>
    <row r="49" spans="1:26" ht="15.75" customHeight="1" x14ac:dyDescent="0.25">
      <c r="A49" s="18"/>
      <c r="B49" s="238" t="s">
        <v>166</v>
      </c>
      <c r="C49" s="239"/>
      <c r="D49" s="18">
        <v>3</v>
      </c>
      <c r="E49" s="19">
        <f>E47*D49/100</f>
        <v>2.4615384615384612</v>
      </c>
      <c r="F49" s="17">
        <v>3</v>
      </c>
      <c r="G49" s="19">
        <f>G47*F49/100</f>
        <v>2.0769230769230766</v>
      </c>
      <c r="H49" s="17">
        <v>3</v>
      </c>
      <c r="I49" s="19">
        <f>I47*H49/100</f>
        <v>2.1538461538461537</v>
      </c>
      <c r="J49" s="17">
        <v>3</v>
      </c>
      <c r="K49" s="19">
        <f>K47*J49/100</f>
        <v>2.8461538461538458</v>
      </c>
      <c r="L49" s="17">
        <v>3</v>
      </c>
      <c r="M49" s="19">
        <f>M47*L49/100</f>
        <v>1.7692307692307694</v>
      </c>
      <c r="N49" s="17">
        <v>3</v>
      </c>
      <c r="O49" s="19">
        <f>O47*N49/100</f>
        <v>1.7692307692307694</v>
      </c>
      <c r="P49" s="17">
        <v>3</v>
      </c>
      <c r="Q49" s="19">
        <f>Q47*P49/100</f>
        <v>2.2307692307692308</v>
      </c>
      <c r="R49" s="17">
        <v>3</v>
      </c>
      <c r="S49" s="19">
        <f>S47*R49/100</f>
        <v>2.3076923076923079</v>
      </c>
      <c r="T49" s="17">
        <v>3</v>
      </c>
      <c r="U49" s="19">
        <f>U47*T49/100</f>
        <v>2.8461538461538458</v>
      </c>
      <c r="V49" s="17">
        <v>3</v>
      </c>
      <c r="W49" s="19">
        <f>W47*V49/100</f>
        <v>2.4615384615384612</v>
      </c>
      <c r="X49" s="148"/>
      <c r="Y49" s="149"/>
      <c r="Z49" s="11"/>
    </row>
    <row r="50" spans="1:26" ht="15.75" customHeight="1" x14ac:dyDescent="0.25">
      <c r="A50" s="18"/>
      <c r="B50" s="238" t="s">
        <v>167</v>
      </c>
      <c r="C50" s="239"/>
      <c r="D50" s="18">
        <v>3</v>
      </c>
      <c r="E50" s="19">
        <f>E47*D50/100</f>
        <v>2.4615384615384612</v>
      </c>
      <c r="F50" s="17">
        <v>3</v>
      </c>
      <c r="G50" s="19">
        <f>G47*F50/100</f>
        <v>2.0769230769230766</v>
      </c>
      <c r="H50" s="17">
        <v>3</v>
      </c>
      <c r="I50" s="19">
        <f>I47*H50/100</f>
        <v>2.1538461538461537</v>
      </c>
      <c r="J50" s="17">
        <v>2</v>
      </c>
      <c r="K50" s="19">
        <f>K47*J50/100</f>
        <v>1.8974358974358971</v>
      </c>
      <c r="L50" s="17">
        <v>3</v>
      </c>
      <c r="M50" s="19">
        <f>M47*L50/100</f>
        <v>1.7692307692307694</v>
      </c>
      <c r="N50" s="17">
        <v>2</v>
      </c>
      <c r="O50" s="19">
        <f>O47*N50/100</f>
        <v>1.1794871794871795</v>
      </c>
      <c r="P50" s="17">
        <v>2</v>
      </c>
      <c r="Q50" s="19">
        <f>Q47*P50/100</f>
        <v>1.4871794871794872</v>
      </c>
      <c r="R50" s="17">
        <v>3</v>
      </c>
      <c r="S50" s="19">
        <f>S47*R50/100</f>
        <v>2.3076923076923079</v>
      </c>
      <c r="T50" s="17"/>
      <c r="U50" s="19"/>
      <c r="V50" s="17">
        <v>2</v>
      </c>
      <c r="W50" s="19">
        <f>W47*V50/100</f>
        <v>1.641025641025641</v>
      </c>
      <c r="X50" s="148"/>
      <c r="Y50" s="149"/>
      <c r="Z50" s="11"/>
    </row>
    <row r="51" spans="1:26" ht="15.75" customHeight="1" x14ac:dyDescent="0.25">
      <c r="A51" s="18"/>
      <c r="B51" s="238" t="s">
        <v>168</v>
      </c>
      <c r="C51" s="239"/>
      <c r="D51" s="18">
        <v>3</v>
      </c>
      <c r="E51" s="19">
        <f>E47*D51/100</f>
        <v>2.4615384615384612</v>
      </c>
      <c r="F51" s="17"/>
      <c r="G51" s="19"/>
      <c r="H51" s="17"/>
      <c r="I51" s="19"/>
      <c r="J51" s="17"/>
      <c r="K51" s="19"/>
      <c r="L51" s="17"/>
      <c r="M51" s="19"/>
      <c r="N51" s="17">
        <v>2</v>
      </c>
      <c r="O51" s="19">
        <f>O47*N51/100</f>
        <v>1.1794871794871795</v>
      </c>
      <c r="P51" s="17"/>
      <c r="Q51" s="19"/>
      <c r="R51" s="17"/>
      <c r="S51" s="19"/>
      <c r="T51" s="17">
        <v>3</v>
      </c>
      <c r="U51" s="19">
        <f>U47*T51/100</f>
        <v>2.8461538461538458</v>
      </c>
      <c r="V51" s="17">
        <v>3</v>
      </c>
      <c r="W51" s="19">
        <f>W47*V51/100</f>
        <v>2.4615384615384612</v>
      </c>
      <c r="X51" s="148"/>
      <c r="Y51" s="149"/>
      <c r="Z51" s="11"/>
    </row>
    <row r="52" spans="1:26" ht="15.75" customHeight="1" x14ac:dyDescent="0.25">
      <c r="A52" s="18"/>
      <c r="B52" s="238" t="s">
        <v>169</v>
      </c>
      <c r="C52" s="239"/>
      <c r="D52" s="18">
        <v>2</v>
      </c>
      <c r="E52" s="19">
        <f>E47*D52/100</f>
        <v>1.641025641025641</v>
      </c>
      <c r="F52" s="17">
        <v>2</v>
      </c>
      <c r="G52" s="19">
        <f>G47*F52/100</f>
        <v>1.3846153846153846</v>
      </c>
      <c r="H52" s="17"/>
      <c r="I52" s="19"/>
      <c r="J52" s="17"/>
      <c r="K52" s="19"/>
      <c r="L52" s="17"/>
      <c r="M52" s="19"/>
      <c r="N52" s="17"/>
      <c r="O52" s="19"/>
      <c r="P52" s="17"/>
      <c r="Q52" s="19"/>
      <c r="R52" s="17"/>
      <c r="S52" s="19"/>
      <c r="T52" s="17">
        <v>3</v>
      </c>
      <c r="U52" s="19">
        <f>U47*T52/100</f>
        <v>2.8461538461538458</v>
      </c>
      <c r="V52" s="17"/>
      <c r="W52" s="19"/>
      <c r="X52" s="148"/>
      <c r="Y52" s="149"/>
      <c r="Z52" s="11"/>
    </row>
    <row r="53" spans="1:26" ht="15.75" customHeight="1" x14ac:dyDescent="0.25">
      <c r="A53" s="135"/>
      <c r="B53" s="246" t="s">
        <v>170</v>
      </c>
      <c r="C53" s="241"/>
      <c r="D53" s="136">
        <v>2</v>
      </c>
      <c r="E53" s="19">
        <f>E47*D53/100</f>
        <v>1.641025641025641</v>
      </c>
      <c r="F53" s="137">
        <v>2</v>
      </c>
      <c r="G53" s="19">
        <f>G47*F53/100</f>
        <v>1.3846153846153846</v>
      </c>
      <c r="H53" s="137">
        <v>2</v>
      </c>
      <c r="I53" s="19">
        <f>I47*H53/100</f>
        <v>1.4358974358974359</v>
      </c>
      <c r="J53" s="139"/>
      <c r="K53" s="19"/>
      <c r="L53" s="139">
        <v>2</v>
      </c>
      <c r="M53" s="19">
        <f>M47*L53/100</f>
        <v>1.1794871794871795</v>
      </c>
      <c r="N53" s="139"/>
      <c r="O53" s="19"/>
      <c r="P53" s="139"/>
      <c r="Q53" s="19"/>
      <c r="R53" s="139">
        <v>2</v>
      </c>
      <c r="S53" s="19">
        <f>S47*R53/100</f>
        <v>1.5384615384615388</v>
      </c>
      <c r="T53" s="139"/>
      <c r="U53" s="19"/>
      <c r="V53" s="139">
        <v>3</v>
      </c>
      <c r="W53" s="19">
        <f>W47*V53/100</f>
        <v>2.4615384615384612</v>
      </c>
      <c r="X53" s="151"/>
      <c r="Y53" s="149"/>
      <c r="Z53" s="45"/>
    </row>
    <row r="54" spans="1:26" ht="15.75" customHeight="1" x14ac:dyDescent="0.25">
      <c r="A54" s="135"/>
      <c r="B54" s="246" t="s">
        <v>171</v>
      </c>
      <c r="C54" s="241"/>
      <c r="D54" s="136">
        <v>2</v>
      </c>
      <c r="E54" s="19">
        <f>E47*D54/100</f>
        <v>1.641025641025641</v>
      </c>
      <c r="F54" s="137"/>
      <c r="G54" s="19"/>
      <c r="H54" s="137"/>
      <c r="I54" s="19"/>
      <c r="J54" s="139"/>
      <c r="K54" s="19"/>
      <c r="L54" s="139"/>
      <c r="M54" s="19"/>
      <c r="N54" s="139">
        <v>2</v>
      </c>
      <c r="O54" s="19">
        <f>O47*N54/100</f>
        <v>1.1794871794871795</v>
      </c>
      <c r="P54" s="139"/>
      <c r="Q54" s="19"/>
      <c r="R54" s="139"/>
      <c r="S54" s="19"/>
      <c r="T54" s="139">
        <v>2</v>
      </c>
      <c r="U54" s="19">
        <f>U47*T54/100</f>
        <v>1.8974358974358971</v>
      </c>
      <c r="V54" s="139"/>
      <c r="W54" s="19"/>
      <c r="X54" s="151"/>
      <c r="Y54" s="152"/>
      <c r="Z54" s="45"/>
    </row>
    <row r="55" spans="1:26" ht="15.75" customHeight="1" x14ac:dyDescent="0.25">
      <c r="A55" s="141"/>
      <c r="B55" s="240" t="s">
        <v>172</v>
      </c>
      <c r="C55" s="241"/>
      <c r="D55" s="142">
        <v>3</v>
      </c>
      <c r="E55" s="19">
        <f>E47*D55/100</f>
        <v>2.4615384615384612</v>
      </c>
      <c r="F55" s="143">
        <v>2</v>
      </c>
      <c r="G55" s="19">
        <f>G47*F55/100</f>
        <v>1.3846153846153846</v>
      </c>
      <c r="H55" s="143"/>
      <c r="I55" s="19"/>
      <c r="J55" s="144">
        <v>2</v>
      </c>
      <c r="K55" s="19">
        <f>K47*J55/100</f>
        <v>1.8974358974358971</v>
      </c>
      <c r="L55" s="144"/>
      <c r="M55" s="19"/>
      <c r="N55" s="144">
        <v>3</v>
      </c>
      <c r="O55" s="19">
        <f>O47*N55/100</f>
        <v>1.7692307692307694</v>
      </c>
      <c r="P55" s="144">
        <v>3</v>
      </c>
      <c r="Q55" s="19">
        <f>Q47*P55/100</f>
        <v>2.2307692307692308</v>
      </c>
      <c r="R55" s="144"/>
      <c r="S55" s="19"/>
      <c r="T55" s="143">
        <v>2</v>
      </c>
      <c r="U55" s="19">
        <f>U47*T55/100</f>
        <v>1.8974358974358971</v>
      </c>
      <c r="V55" s="144">
        <v>2</v>
      </c>
      <c r="W55" s="19">
        <f>W47*V55/100</f>
        <v>1.641025641025641</v>
      </c>
      <c r="X55" s="151"/>
      <c r="Y55" s="149"/>
      <c r="Z55" s="45"/>
    </row>
    <row r="56" spans="1:26" ht="15.75" customHeight="1" x14ac:dyDescent="0.25">
      <c r="A56" s="39"/>
      <c r="B56" s="264" t="s">
        <v>273</v>
      </c>
      <c r="C56" s="265"/>
      <c r="D56" s="43"/>
      <c r="E56" s="153">
        <f>SUM(D7:D45)</f>
        <v>23.26</v>
      </c>
      <c r="F56" s="153"/>
      <c r="G56" s="153">
        <f t="shared" ref="G56:W56" si="10">SUM(F7:F45)</f>
        <v>23.139999999999997</v>
      </c>
      <c r="H56" s="153"/>
      <c r="I56" s="153">
        <f t="shared" si="10"/>
        <v>23.169999999999991</v>
      </c>
      <c r="J56" s="153"/>
      <c r="K56" s="153">
        <f t="shared" si="10"/>
        <v>27.799999999999997</v>
      </c>
      <c r="L56" s="153"/>
      <c r="M56" s="153">
        <f t="shared" si="10"/>
        <v>22.039999999999992</v>
      </c>
      <c r="N56" s="153"/>
      <c r="O56" s="153">
        <f t="shared" si="10"/>
        <v>22.080000000000002</v>
      </c>
      <c r="P56" s="153"/>
      <c r="Q56" s="153">
        <f t="shared" si="10"/>
        <v>22.679999999999996</v>
      </c>
      <c r="R56" s="153"/>
      <c r="S56" s="153">
        <f t="shared" si="10"/>
        <v>22.62</v>
      </c>
      <c r="T56" s="153"/>
      <c r="U56" s="153">
        <f t="shared" si="10"/>
        <v>26.939999999999994</v>
      </c>
      <c r="V56" s="153"/>
      <c r="W56" s="153">
        <f t="shared" si="10"/>
        <v>25.849999999999998</v>
      </c>
    </row>
    <row r="57" spans="1:26" ht="15.75" customHeight="1" x14ac:dyDescent="0.25">
      <c r="A57" s="39"/>
      <c r="B57" s="266" t="s">
        <v>274</v>
      </c>
      <c r="C57" s="265"/>
      <c r="D57" s="43"/>
      <c r="E57" s="44">
        <f>E56/39*100</f>
        <v>59.641025641025649</v>
      </c>
      <c r="F57" s="44"/>
      <c r="G57" s="44">
        <f t="shared" ref="G57:W57" si="11">G56/39*100</f>
        <v>59.333333333333329</v>
      </c>
      <c r="H57" s="44"/>
      <c r="I57" s="44">
        <f t="shared" si="11"/>
        <v>59.410256410256387</v>
      </c>
      <c r="J57" s="44"/>
      <c r="K57" s="44">
        <f t="shared" si="11"/>
        <v>71.28205128205127</v>
      </c>
      <c r="L57" s="44"/>
      <c r="M57" s="44">
        <f t="shared" si="11"/>
        <v>56.512820512820497</v>
      </c>
      <c r="N57" s="44"/>
      <c r="O57" s="44">
        <f t="shared" si="11"/>
        <v>56.61538461538462</v>
      </c>
      <c r="P57" s="44"/>
      <c r="Q57" s="44">
        <f t="shared" si="11"/>
        <v>58.153846153846146</v>
      </c>
      <c r="R57" s="44"/>
      <c r="S57" s="44">
        <f t="shared" si="11"/>
        <v>58.000000000000007</v>
      </c>
      <c r="T57" s="44"/>
      <c r="U57" s="44">
        <f t="shared" si="11"/>
        <v>69.076923076923052</v>
      </c>
      <c r="V57" s="44"/>
      <c r="W57" s="44">
        <f t="shared" si="11"/>
        <v>66.282051282051285</v>
      </c>
    </row>
    <row r="58" spans="1:26" ht="15.75" customHeight="1" x14ac:dyDescent="0.25"/>
    <row r="59" spans="1:26" ht="15.75" customHeight="1" x14ac:dyDescent="0.25"/>
    <row r="60" spans="1:26" ht="15.75" customHeight="1" x14ac:dyDescent="0.25"/>
    <row r="61" spans="1:26" ht="15.75" customHeight="1" x14ac:dyDescent="0.25"/>
    <row r="62" spans="1:26" ht="15.75" customHeight="1" x14ac:dyDescent="0.25"/>
    <row r="63" spans="1:26" ht="15.75" customHeight="1" x14ac:dyDescent="0.25"/>
    <row r="64" spans="1:2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spans="5:21" ht="15.75" customHeight="1" x14ac:dyDescent="0.25"/>
    <row r="82" spans="5:21" ht="15.75" customHeight="1" x14ac:dyDescent="0.25"/>
    <row r="83" spans="5:21" ht="15.75" customHeight="1" x14ac:dyDescent="0.25"/>
    <row r="84" spans="5:21" ht="15.75" customHeight="1" x14ac:dyDescent="0.25"/>
    <row r="85" spans="5:21" ht="15.75" customHeight="1" x14ac:dyDescent="0.25"/>
    <row r="86" spans="5:21" ht="15.75" customHeight="1" x14ac:dyDescent="0.25"/>
    <row r="87" spans="5:21" ht="15.75" customHeight="1" x14ac:dyDescent="0.25"/>
    <row r="88" spans="5:21" ht="15.75" customHeight="1" x14ac:dyDescent="0.25">
      <c r="G88" s="2"/>
      <c r="I88" s="2"/>
      <c r="K88" s="2"/>
    </row>
    <row r="89" spans="5:21" ht="15.75" customHeight="1" x14ac:dyDescent="0.25">
      <c r="E89" s="1"/>
      <c r="G89" s="1"/>
      <c r="I89" s="2"/>
      <c r="K89" s="3"/>
      <c r="M89" s="2"/>
      <c r="O89" s="2"/>
      <c r="Q89" s="2">
        <f>Q88/180*100</f>
        <v>0</v>
      </c>
      <c r="S89" s="2">
        <f>S88/180*100</f>
        <v>0</v>
      </c>
      <c r="U89" s="2">
        <f>U88/180*100</f>
        <v>0</v>
      </c>
    </row>
    <row r="90" spans="5:21" ht="15.75" customHeight="1" x14ac:dyDescent="0.25"/>
    <row r="91" spans="5:21" ht="15.75" customHeight="1" x14ac:dyDescent="0.25"/>
    <row r="92" spans="5:21" ht="15.75" customHeight="1" x14ac:dyDescent="0.25"/>
    <row r="93" spans="5:21" ht="15.75" customHeight="1" x14ac:dyDescent="0.25"/>
    <row r="94" spans="5:21" ht="15.75" customHeight="1" x14ac:dyDescent="0.25"/>
    <row r="95" spans="5:21" ht="15.75" customHeight="1" x14ac:dyDescent="0.25"/>
    <row r="96" spans="5:21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</sheetData>
  <mergeCells count="26">
    <mergeCell ref="B56:C56"/>
    <mergeCell ref="B57:C57"/>
    <mergeCell ref="A1:W1"/>
    <mergeCell ref="A2:W2"/>
    <mergeCell ref="A3:U3"/>
    <mergeCell ref="A4:W4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B46:C46"/>
    <mergeCell ref="B53:C53"/>
    <mergeCell ref="B54:C54"/>
    <mergeCell ref="B55:C55"/>
    <mergeCell ref="B52:C52"/>
    <mergeCell ref="B47:C47"/>
    <mergeCell ref="B49:C49"/>
    <mergeCell ref="B50:C50"/>
    <mergeCell ref="B51:C51"/>
    <mergeCell ref="B48:C48"/>
  </mergeCells>
  <conditionalFormatting sqref="D7:D45 F7:F45 H7:H45 J7:J45 L7:L45 N7:N45 P7:P45 R7:R45 T7:T45 V7:V45">
    <cfRule type="cellIs" dxfId="71" priority="1" operator="lessThan">
      <formula>0.55</formula>
    </cfRule>
  </conditionalFormatting>
  <conditionalFormatting sqref="D7:D45">
    <cfRule type="cellIs" dxfId="70" priority="3" stopIfTrue="1" operator="lessThan">
      <formula>0.5</formula>
    </cfRule>
  </conditionalFormatting>
  <conditionalFormatting sqref="E7:E45 G7:G45 I7:I45 K7:K45 M7:M45 O7:O45 Q7:Q45 S7:S45 U7:U45 W7:W45">
    <cfRule type="containsText" dxfId="69" priority="2" operator="containsText" text="N">
      <formula>NOT(ISERROR(SEARCH("N",E7)))</formula>
    </cfRule>
  </conditionalFormatting>
  <conditionalFormatting sqref="F7:F45">
    <cfRule type="cellIs" dxfId="68" priority="4" stopIfTrue="1" operator="lessThan">
      <formula>0.5</formula>
    </cfRule>
  </conditionalFormatting>
  <conditionalFormatting sqref="H7:H45">
    <cfRule type="cellIs" dxfId="67" priority="5" stopIfTrue="1" operator="lessThan">
      <formula>0.45</formula>
    </cfRule>
  </conditionalFormatting>
  <conditionalFormatting sqref="J7:J45">
    <cfRule type="cellIs" dxfId="66" priority="6" stopIfTrue="1" operator="lessThan">
      <formula>0.45</formula>
    </cfRule>
  </conditionalFormatting>
  <conditionalFormatting sqref="L7:L45">
    <cfRule type="cellIs" dxfId="65" priority="7" stopIfTrue="1" operator="lessThan">
      <formula>0.45</formula>
    </cfRule>
  </conditionalFormatting>
  <conditionalFormatting sqref="N7:N45">
    <cfRule type="cellIs" dxfId="64" priority="8" stopIfTrue="1" operator="lessThan">
      <formula>0.45</formula>
    </cfRule>
  </conditionalFormatting>
  <conditionalFormatting sqref="P7:P45">
    <cfRule type="cellIs" dxfId="63" priority="10" stopIfTrue="1" operator="lessThan">
      <formula>0.45</formula>
    </cfRule>
  </conditionalFormatting>
  <conditionalFormatting sqref="R7:R45">
    <cfRule type="cellIs" dxfId="62" priority="9" stopIfTrue="1" operator="lessThan">
      <formula>0.5</formula>
    </cfRule>
  </conditionalFormatting>
  <conditionalFormatting sqref="T7:T45">
    <cfRule type="cellIs" dxfId="61" priority="11" stopIfTrue="1" operator="lessThan">
      <formula>0.5</formula>
    </cfRule>
  </conditionalFormatting>
  <conditionalFormatting sqref="V7:V45">
    <cfRule type="cellIs" dxfId="60" priority="12" stopIfTrue="1" operator="lessThan">
      <formula>0.5</formula>
    </cfRule>
  </conditionalFormatting>
  <printOptions horizontalCentered="1"/>
  <pageMargins left="0.7" right="0.7" top="0.75" bottom="0.75" header="0.3" footer="0.3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252"/>
  <sheetViews>
    <sheetView topLeftCell="A27" zoomScaleNormal="100" workbookViewId="0">
      <selection activeCell="R57" sqref="R57"/>
    </sheetView>
  </sheetViews>
  <sheetFormatPr defaultColWidth="12.5703125" defaultRowHeight="15" customHeight="1" x14ac:dyDescent="0.25"/>
  <cols>
    <col min="1" max="1" width="7.5703125" style="31" customWidth="1"/>
    <col min="2" max="2" width="10.140625" style="31" bestFit="1" customWidth="1"/>
    <col min="3" max="3" width="49" style="31" bestFit="1" customWidth="1"/>
    <col min="4" max="4" width="7.5703125" style="31" customWidth="1"/>
    <col min="5" max="5" width="9.5703125" style="31" bestFit="1" customWidth="1"/>
    <col min="6" max="6" width="7.5703125" style="31" customWidth="1"/>
    <col min="7" max="7" width="9.140625" style="31" bestFit="1" customWidth="1"/>
    <col min="8" max="8" width="8" style="31" customWidth="1"/>
    <col min="9" max="9" width="9.140625" style="31" bestFit="1" customWidth="1"/>
    <col min="10" max="10" width="8" style="31" customWidth="1"/>
    <col min="11" max="11" width="9.140625" style="31" bestFit="1" customWidth="1"/>
    <col min="12" max="12" width="8" style="31" customWidth="1"/>
    <col min="13" max="13" width="9.140625" style="31" bestFit="1" customWidth="1"/>
    <col min="14" max="14" width="8" style="31" customWidth="1"/>
    <col min="15" max="15" width="9.140625" style="31" bestFit="1" customWidth="1"/>
    <col min="16" max="16" width="7.5703125" style="31" customWidth="1"/>
    <col min="17" max="17" width="9.140625" style="31" bestFit="1" customWidth="1"/>
    <col min="18" max="18" width="7.5703125" style="31" customWidth="1"/>
    <col min="19" max="19" width="9.140625" style="31" bestFit="1" customWidth="1"/>
    <col min="20" max="20" width="7.5703125" style="31" customWidth="1"/>
    <col min="21" max="21" width="9.140625" style="31" bestFit="1" customWidth="1"/>
    <col min="22" max="16384" width="12.5703125" style="31"/>
  </cols>
  <sheetData>
    <row r="1" spans="1:21" ht="15.75" x14ac:dyDescent="0.25">
      <c r="A1" s="269" t="s">
        <v>68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</row>
    <row r="2" spans="1:21" ht="15.75" x14ac:dyDescent="0.25">
      <c r="A2" s="269" t="s">
        <v>69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</row>
    <row r="3" spans="1:21" ht="15.75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</row>
    <row r="4" spans="1:21" ht="18.75" x14ac:dyDescent="0.25">
      <c r="A4" s="270" t="s">
        <v>339</v>
      </c>
      <c r="B4" s="270"/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0"/>
      <c r="U4" s="270"/>
    </row>
    <row r="6" spans="1:21" ht="59.25" customHeight="1" x14ac:dyDescent="0.25">
      <c r="A6" s="13" t="s">
        <v>71</v>
      </c>
      <c r="B6" s="13" t="s">
        <v>72</v>
      </c>
      <c r="C6" s="13" t="s">
        <v>73</v>
      </c>
      <c r="D6" s="232" t="s">
        <v>340</v>
      </c>
      <c r="E6" s="268"/>
      <c r="F6" s="232" t="s">
        <v>341</v>
      </c>
      <c r="G6" s="268"/>
      <c r="H6" s="232" t="s">
        <v>342</v>
      </c>
      <c r="I6" s="268"/>
      <c r="J6" s="232" t="s">
        <v>343</v>
      </c>
      <c r="K6" s="268"/>
      <c r="L6" s="232" t="s">
        <v>344</v>
      </c>
      <c r="M6" s="268"/>
      <c r="N6" s="232" t="s">
        <v>345</v>
      </c>
      <c r="O6" s="268"/>
      <c r="P6" s="232" t="s">
        <v>346</v>
      </c>
      <c r="Q6" s="268"/>
      <c r="R6" s="232" t="s">
        <v>347</v>
      </c>
      <c r="S6" s="268"/>
      <c r="T6" s="232" t="s">
        <v>348</v>
      </c>
      <c r="U6" s="268"/>
    </row>
    <row r="7" spans="1:21" ht="15.75" customHeight="1" x14ac:dyDescent="0.25">
      <c r="A7" s="54">
        <v>1</v>
      </c>
      <c r="B7" s="56">
        <v>1607</v>
      </c>
      <c r="C7" s="54" t="s">
        <v>349</v>
      </c>
      <c r="D7" s="58">
        <v>0.54</v>
      </c>
      <c r="E7" s="77" t="str">
        <f t="shared" ref="E7:U42" si="0">IF(D7&gt;=55%,"Y","N")</f>
        <v>N</v>
      </c>
      <c r="F7" s="58">
        <v>0.5</v>
      </c>
      <c r="G7" s="77" t="str">
        <f t="shared" si="0"/>
        <v>N</v>
      </c>
      <c r="H7" s="59">
        <v>0.53</v>
      </c>
      <c r="I7" s="77" t="str">
        <f t="shared" si="0"/>
        <v>N</v>
      </c>
      <c r="J7" s="58">
        <v>0.67</v>
      </c>
      <c r="K7" s="77" t="str">
        <f t="shared" si="0"/>
        <v>Y</v>
      </c>
      <c r="L7" s="59">
        <v>0.46</v>
      </c>
      <c r="M7" s="77" t="str">
        <f t="shared" si="0"/>
        <v>N</v>
      </c>
      <c r="N7" s="59">
        <v>0.56000000000000005</v>
      </c>
      <c r="O7" s="77" t="str">
        <f t="shared" si="0"/>
        <v>Y</v>
      </c>
      <c r="P7" s="58">
        <v>0.56999999999999995</v>
      </c>
      <c r="Q7" s="77" t="str">
        <f t="shared" si="0"/>
        <v>Y</v>
      </c>
      <c r="R7" s="58">
        <v>0.64</v>
      </c>
      <c r="S7" s="77" t="str">
        <f t="shared" si="0"/>
        <v>Y</v>
      </c>
      <c r="T7" s="58">
        <v>0.52</v>
      </c>
      <c r="U7" s="77" t="str">
        <f t="shared" si="0"/>
        <v>N</v>
      </c>
    </row>
    <row r="8" spans="1:21" ht="15.75" customHeight="1" x14ac:dyDescent="0.25">
      <c r="A8" s="54">
        <v>2</v>
      </c>
      <c r="B8" s="56">
        <v>1632</v>
      </c>
      <c r="C8" s="54" t="s">
        <v>350</v>
      </c>
      <c r="D8" s="58">
        <v>0.57999999999999996</v>
      </c>
      <c r="E8" s="77" t="str">
        <f t="shared" si="0"/>
        <v>Y</v>
      </c>
      <c r="F8" s="58">
        <v>0.57999999999999996</v>
      </c>
      <c r="G8" s="77" t="str">
        <f t="shared" si="0"/>
        <v>Y</v>
      </c>
      <c r="H8" s="59">
        <v>0.62</v>
      </c>
      <c r="I8" s="77" t="str">
        <f t="shared" si="0"/>
        <v>Y</v>
      </c>
      <c r="J8" s="58">
        <v>0.7</v>
      </c>
      <c r="K8" s="77" t="str">
        <f t="shared" si="0"/>
        <v>Y</v>
      </c>
      <c r="L8" s="59">
        <v>0.6</v>
      </c>
      <c r="M8" s="77" t="str">
        <f t="shared" ref="M8:M42" si="1">IF(L8&gt;=55%,"Y","N")</f>
        <v>Y</v>
      </c>
      <c r="N8" s="59">
        <v>0.66</v>
      </c>
      <c r="O8" s="77" t="str">
        <f t="shared" ref="O8:O42" si="2">IF(N8&gt;=55%,"Y","N")</f>
        <v>Y</v>
      </c>
      <c r="P8" s="58">
        <v>0.58499999999999996</v>
      </c>
      <c r="Q8" s="77" t="str">
        <f t="shared" ref="Q8:Q42" si="3">IF(P8&gt;=55%,"Y","N")</f>
        <v>Y</v>
      </c>
      <c r="R8" s="58">
        <v>0.62</v>
      </c>
      <c r="S8" s="77" t="str">
        <f t="shared" ref="S8:S42" si="4">IF(R8&gt;=55%,"Y","N")</f>
        <v>Y</v>
      </c>
      <c r="T8" s="58">
        <v>0.57999999999999996</v>
      </c>
      <c r="U8" s="77" t="str">
        <f t="shared" ref="U8:U42" si="5">IF(T8&gt;=55%,"Y","N")</f>
        <v>Y</v>
      </c>
    </row>
    <row r="9" spans="1:21" ht="15.75" customHeight="1" x14ac:dyDescent="0.25">
      <c r="A9" s="54">
        <v>3</v>
      </c>
      <c r="B9" s="56">
        <v>1437</v>
      </c>
      <c r="C9" s="54" t="s">
        <v>351</v>
      </c>
      <c r="D9" s="58">
        <v>0.52500000000000002</v>
      </c>
      <c r="E9" s="77" t="str">
        <f t="shared" si="0"/>
        <v>N</v>
      </c>
      <c r="F9" s="58">
        <v>0.51</v>
      </c>
      <c r="G9" s="77" t="str">
        <f t="shared" si="0"/>
        <v>N</v>
      </c>
      <c r="H9" s="59">
        <v>0.45</v>
      </c>
      <c r="I9" s="77" t="str">
        <f t="shared" si="0"/>
        <v>N</v>
      </c>
      <c r="J9" s="58">
        <v>0.6</v>
      </c>
      <c r="K9" s="77" t="str">
        <f t="shared" si="0"/>
        <v>Y</v>
      </c>
      <c r="L9" s="59">
        <v>0.66</v>
      </c>
      <c r="M9" s="77" t="str">
        <f t="shared" si="1"/>
        <v>Y</v>
      </c>
      <c r="N9" s="59">
        <v>0.56000000000000005</v>
      </c>
      <c r="O9" s="77" t="str">
        <f t="shared" si="2"/>
        <v>Y</v>
      </c>
      <c r="P9" s="58">
        <v>0.52500000000000002</v>
      </c>
      <c r="Q9" s="77" t="str">
        <f t="shared" si="3"/>
        <v>N</v>
      </c>
      <c r="R9" s="58">
        <v>0.54</v>
      </c>
      <c r="S9" s="77" t="str">
        <f t="shared" si="4"/>
        <v>N</v>
      </c>
      <c r="T9" s="58">
        <v>0.65</v>
      </c>
      <c r="U9" s="77" t="str">
        <f t="shared" si="5"/>
        <v>Y</v>
      </c>
    </row>
    <row r="10" spans="1:21" ht="15.75" customHeight="1" x14ac:dyDescent="0.25">
      <c r="A10" s="54">
        <v>4</v>
      </c>
      <c r="B10" s="56">
        <v>1639</v>
      </c>
      <c r="C10" s="54" t="s">
        <v>352</v>
      </c>
      <c r="D10" s="58">
        <v>0.56999999999999995</v>
      </c>
      <c r="E10" s="77" t="str">
        <f t="shared" si="0"/>
        <v>Y</v>
      </c>
      <c r="F10" s="58">
        <v>0.62</v>
      </c>
      <c r="G10" s="77" t="str">
        <f t="shared" si="0"/>
        <v>Y</v>
      </c>
      <c r="H10" s="59">
        <v>0.46</v>
      </c>
      <c r="I10" s="77" t="str">
        <f t="shared" si="0"/>
        <v>N</v>
      </c>
      <c r="J10" s="58">
        <v>0.56999999999999995</v>
      </c>
      <c r="K10" s="77" t="str">
        <f t="shared" si="0"/>
        <v>Y</v>
      </c>
      <c r="L10" s="59">
        <v>0.51</v>
      </c>
      <c r="M10" s="77" t="str">
        <f t="shared" si="1"/>
        <v>N</v>
      </c>
      <c r="N10" s="59">
        <v>0.55000000000000004</v>
      </c>
      <c r="O10" s="77" t="str">
        <f t="shared" si="2"/>
        <v>Y</v>
      </c>
      <c r="P10" s="58">
        <v>0.55000000000000004</v>
      </c>
      <c r="Q10" s="77" t="str">
        <f t="shared" si="3"/>
        <v>Y</v>
      </c>
      <c r="R10" s="58">
        <v>0.57999999999999996</v>
      </c>
      <c r="S10" s="77" t="str">
        <f t="shared" si="4"/>
        <v>Y</v>
      </c>
      <c r="T10" s="58">
        <v>0.8</v>
      </c>
      <c r="U10" s="77" t="str">
        <f t="shared" si="5"/>
        <v>Y</v>
      </c>
    </row>
    <row r="11" spans="1:21" ht="15.75" customHeight="1" x14ac:dyDescent="0.25">
      <c r="A11" s="54">
        <v>5</v>
      </c>
      <c r="B11" s="56">
        <v>1640</v>
      </c>
      <c r="C11" s="54" t="s">
        <v>353</v>
      </c>
      <c r="D11" s="58">
        <v>0.61499999999999999</v>
      </c>
      <c r="E11" s="77" t="str">
        <f t="shared" si="0"/>
        <v>Y</v>
      </c>
      <c r="F11" s="58">
        <v>0.62</v>
      </c>
      <c r="G11" s="77" t="str">
        <f t="shared" si="0"/>
        <v>Y</v>
      </c>
      <c r="H11" s="59">
        <v>0.68</v>
      </c>
      <c r="I11" s="77" t="str">
        <f t="shared" si="0"/>
        <v>Y</v>
      </c>
      <c r="J11" s="58">
        <v>0.63</v>
      </c>
      <c r="K11" s="77" t="str">
        <f t="shared" si="0"/>
        <v>Y</v>
      </c>
      <c r="L11" s="59">
        <v>0.62</v>
      </c>
      <c r="M11" s="77" t="str">
        <f t="shared" si="1"/>
        <v>Y</v>
      </c>
      <c r="N11" s="59">
        <v>0.56999999999999995</v>
      </c>
      <c r="O11" s="77" t="str">
        <f t="shared" si="2"/>
        <v>Y</v>
      </c>
      <c r="P11" s="58">
        <v>0.63500000000000001</v>
      </c>
      <c r="Q11" s="77" t="str">
        <f t="shared" si="3"/>
        <v>Y</v>
      </c>
      <c r="R11" s="58">
        <v>0.52</v>
      </c>
      <c r="S11" s="77" t="str">
        <f t="shared" si="4"/>
        <v>N</v>
      </c>
      <c r="T11" s="58">
        <v>0.6</v>
      </c>
      <c r="U11" s="77" t="str">
        <f t="shared" si="5"/>
        <v>Y</v>
      </c>
    </row>
    <row r="12" spans="1:21" ht="15.75" customHeight="1" x14ac:dyDescent="0.25">
      <c r="A12" s="54">
        <v>6</v>
      </c>
      <c r="B12" s="56">
        <v>1608</v>
      </c>
      <c r="C12" s="54" t="s">
        <v>354</v>
      </c>
      <c r="D12" s="58">
        <v>0.625</v>
      </c>
      <c r="E12" s="77" t="str">
        <f t="shared" si="0"/>
        <v>Y</v>
      </c>
      <c r="F12" s="58">
        <v>0.63</v>
      </c>
      <c r="G12" s="77" t="str">
        <f t="shared" si="0"/>
        <v>Y</v>
      </c>
      <c r="H12" s="59">
        <v>0.52</v>
      </c>
      <c r="I12" s="77" t="str">
        <f t="shared" si="0"/>
        <v>N</v>
      </c>
      <c r="J12" s="58">
        <v>0.64</v>
      </c>
      <c r="K12" s="77" t="str">
        <f t="shared" si="0"/>
        <v>Y</v>
      </c>
      <c r="L12" s="59">
        <v>0.56999999999999995</v>
      </c>
      <c r="M12" s="77" t="str">
        <f t="shared" si="1"/>
        <v>Y</v>
      </c>
      <c r="N12" s="59">
        <v>0.6</v>
      </c>
      <c r="O12" s="77" t="str">
        <f t="shared" si="2"/>
        <v>Y</v>
      </c>
      <c r="P12" s="58">
        <v>0.64</v>
      </c>
      <c r="Q12" s="77" t="str">
        <f t="shared" si="3"/>
        <v>Y</v>
      </c>
      <c r="R12" s="58">
        <v>0.66</v>
      </c>
      <c r="S12" s="77" t="str">
        <f t="shared" si="4"/>
        <v>Y</v>
      </c>
      <c r="T12" s="58">
        <v>0.85</v>
      </c>
      <c r="U12" s="77" t="str">
        <f t="shared" si="5"/>
        <v>Y</v>
      </c>
    </row>
    <row r="13" spans="1:21" ht="15.75" customHeight="1" x14ac:dyDescent="0.25">
      <c r="A13" s="54">
        <v>7</v>
      </c>
      <c r="B13" s="56">
        <v>1609</v>
      </c>
      <c r="C13" s="54" t="s">
        <v>355</v>
      </c>
      <c r="D13" s="58">
        <v>0.67</v>
      </c>
      <c r="E13" s="77" t="str">
        <f t="shared" si="0"/>
        <v>Y</v>
      </c>
      <c r="F13" s="58">
        <v>0.69</v>
      </c>
      <c r="G13" s="77" t="str">
        <f t="shared" si="0"/>
        <v>Y</v>
      </c>
      <c r="H13" s="59">
        <v>0.66</v>
      </c>
      <c r="I13" s="77" t="str">
        <f t="shared" si="0"/>
        <v>Y</v>
      </c>
      <c r="J13" s="58">
        <v>0.72</v>
      </c>
      <c r="K13" s="77" t="str">
        <f t="shared" si="0"/>
        <v>Y</v>
      </c>
      <c r="L13" s="59">
        <v>0.63</v>
      </c>
      <c r="M13" s="77" t="str">
        <f t="shared" si="1"/>
        <v>Y</v>
      </c>
      <c r="N13" s="59">
        <v>0.65</v>
      </c>
      <c r="O13" s="77" t="str">
        <f t="shared" si="2"/>
        <v>Y</v>
      </c>
      <c r="P13" s="58">
        <v>0.64500000000000002</v>
      </c>
      <c r="Q13" s="77" t="str">
        <f t="shared" si="3"/>
        <v>Y</v>
      </c>
      <c r="R13" s="58">
        <v>0.77</v>
      </c>
      <c r="S13" s="77" t="str">
        <f t="shared" si="4"/>
        <v>Y</v>
      </c>
      <c r="T13" s="58">
        <v>0.7</v>
      </c>
      <c r="U13" s="77" t="str">
        <f t="shared" si="5"/>
        <v>Y</v>
      </c>
    </row>
    <row r="14" spans="1:21" ht="15.75" customHeight="1" x14ac:dyDescent="0.25">
      <c r="A14" s="54">
        <v>8</v>
      </c>
      <c r="B14" s="56">
        <v>1610</v>
      </c>
      <c r="C14" s="54" t="s">
        <v>356</v>
      </c>
      <c r="D14" s="58">
        <v>0.6</v>
      </c>
      <c r="E14" s="77" t="str">
        <f t="shared" si="0"/>
        <v>Y</v>
      </c>
      <c r="F14" s="58">
        <v>0.67</v>
      </c>
      <c r="G14" s="77" t="str">
        <f t="shared" si="0"/>
        <v>Y</v>
      </c>
      <c r="H14" s="59">
        <v>0.59</v>
      </c>
      <c r="I14" s="77" t="str">
        <f t="shared" si="0"/>
        <v>Y</v>
      </c>
      <c r="J14" s="58">
        <v>0.64</v>
      </c>
      <c r="K14" s="77" t="str">
        <f t="shared" si="0"/>
        <v>Y</v>
      </c>
      <c r="L14" s="59">
        <v>0.57999999999999996</v>
      </c>
      <c r="M14" s="77" t="str">
        <f t="shared" si="1"/>
        <v>Y</v>
      </c>
      <c r="N14" s="59">
        <v>0.54</v>
      </c>
      <c r="O14" s="77" t="str">
        <f t="shared" si="2"/>
        <v>N</v>
      </c>
      <c r="P14" s="58">
        <v>0.56999999999999995</v>
      </c>
      <c r="Q14" s="77" t="str">
        <f t="shared" si="3"/>
        <v>Y</v>
      </c>
      <c r="R14" s="58">
        <v>0.61</v>
      </c>
      <c r="S14" s="77" t="str">
        <f t="shared" si="4"/>
        <v>Y</v>
      </c>
      <c r="T14" s="58">
        <v>0.75</v>
      </c>
      <c r="U14" s="77" t="str">
        <f t="shared" si="5"/>
        <v>Y</v>
      </c>
    </row>
    <row r="15" spans="1:21" ht="15.75" customHeight="1" x14ac:dyDescent="0.25">
      <c r="A15" s="54">
        <v>9</v>
      </c>
      <c r="B15" s="56">
        <v>1611</v>
      </c>
      <c r="C15" s="54" t="s">
        <v>357</v>
      </c>
      <c r="D15" s="58">
        <v>0.6</v>
      </c>
      <c r="E15" s="77" t="str">
        <f t="shared" si="0"/>
        <v>Y</v>
      </c>
      <c r="F15" s="58">
        <v>0.64</v>
      </c>
      <c r="G15" s="77" t="str">
        <f t="shared" si="0"/>
        <v>Y</v>
      </c>
      <c r="H15" s="59">
        <v>0.47</v>
      </c>
      <c r="I15" s="77" t="str">
        <f t="shared" si="0"/>
        <v>N</v>
      </c>
      <c r="J15" s="58">
        <v>0.76</v>
      </c>
      <c r="K15" s="77" t="str">
        <f t="shared" si="0"/>
        <v>Y</v>
      </c>
      <c r="L15" s="59">
        <v>0.59</v>
      </c>
      <c r="M15" s="77" t="str">
        <f t="shared" si="1"/>
        <v>Y</v>
      </c>
      <c r="N15" s="59">
        <v>0.59</v>
      </c>
      <c r="O15" s="77" t="str">
        <f t="shared" si="2"/>
        <v>Y</v>
      </c>
      <c r="P15" s="58">
        <v>0.65500000000000003</v>
      </c>
      <c r="Q15" s="77" t="str">
        <f t="shared" si="3"/>
        <v>Y</v>
      </c>
      <c r="R15" s="58">
        <v>0.68</v>
      </c>
      <c r="S15" s="77" t="str">
        <f t="shared" si="4"/>
        <v>Y</v>
      </c>
      <c r="T15" s="58">
        <v>0.75</v>
      </c>
      <c r="U15" s="77" t="str">
        <f t="shared" si="5"/>
        <v>Y</v>
      </c>
    </row>
    <row r="16" spans="1:21" ht="15.75" customHeight="1" x14ac:dyDescent="0.25">
      <c r="A16" s="54">
        <v>10</v>
      </c>
      <c r="B16" s="56">
        <v>1613</v>
      </c>
      <c r="C16" s="54" t="s">
        <v>358</v>
      </c>
      <c r="D16" s="58">
        <v>0.63500000000000001</v>
      </c>
      <c r="E16" s="77" t="str">
        <f t="shared" si="0"/>
        <v>Y</v>
      </c>
      <c r="F16" s="58">
        <v>0.65</v>
      </c>
      <c r="G16" s="77" t="str">
        <f t="shared" si="0"/>
        <v>Y</v>
      </c>
      <c r="H16" s="59">
        <v>0.55000000000000004</v>
      </c>
      <c r="I16" s="77" t="str">
        <f t="shared" si="0"/>
        <v>Y</v>
      </c>
      <c r="J16" s="58">
        <v>0.75</v>
      </c>
      <c r="K16" s="77" t="str">
        <f t="shared" si="0"/>
        <v>Y</v>
      </c>
      <c r="L16" s="59">
        <v>0.61</v>
      </c>
      <c r="M16" s="77" t="str">
        <f t="shared" si="1"/>
        <v>Y</v>
      </c>
      <c r="N16" s="59">
        <v>0.66</v>
      </c>
      <c r="O16" s="77" t="str">
        <f t="shared" si="2"/>
        <v>Y</v>
      </c>
      <c r="P16" s="58">
        <v>0.63</v>
      </c>
      <c r="Q16" s="77" t="str">
        <f t="shared" si="3"/>
        <v>Y</v>
      </c>
      <c r="R16" s="58">
        <v>0.61</v>
      </c>
      <c r="S16" s="77" t="str">
        <f t="shared" si="4"/>
        <v>Y</v>
      </c>
      <c r="T16" s="58">
        <v>0.6</v>
      </c>
      <c r="U16" s="77" t="str">
        <f t="shared" si="5"/>
        <v>Y</v>
      </c>
    </row>
    <row r="17" spans="1:21" ht="15.75" customHeight="1" x14ac:dyDescent="0.25">
      <c r="A17" s="54">
        <v>11</v>
      </c>
      <c r="B17" s="56">
        <v>1617</v>
      </c>
      <c r="C17" s="54" t="s">
        <v>359</v>
      </c>
      <c r="D17" s="58">
        <v>0.71</v>
      </c>
      <c r="E17" s="77" t="str">
        <f t="shared" si="0"/>
        <v>Y</v>
      </c>
      <c r="F17" s="58">
        <v>0.64</v>
      </c>
      <c r="G17" s="77" t="str">
        <f t="shared" si="0"/>
        <v>Y</v>
      </c>
      <c r="H17" s="59">
        <v>0.53</v>
      </c>
      <c r="I17" s="77" t="str">
        <f t="shared" si="0"/>
        <v>N</v>
      </c>
      <c r="J17" s="58">
        <v>0.73</v>
      </c>
      <c r="K17" s="77" t="str">
        <f t="shared" si="0"/>
        <v>Y</v>
      </c>
      <c r="L17" s="59">
        <v>0.48</v>
      </c>
      <c r="M17" s="77" t="str">
        <f t="shared" si="1"/>
        <v>N</v>
      </c>
      <c r="N17" s="59">
        <v>0.61</v>
      </c>
      <c r="O17" s="77" t="str">
        <f t="shared" si="2"/>
        <v>Y</v>
      </c>
      <c r="P17" s="58">
        <v>0.66500000000000004</v>
      </c>
      <c r="Q17" s="77" t="str">
        <f t="shared" si="3"/>
        <v>Y</v>
      </c>
      <c r="R17" s="58">
        <v>0.65</v>
      </c>
      <c r="S17" s="77" t="str">
        <f t="shared" si="4"/>
        <v>Y</v>
      </c>
      <c r="T17" s="58">
        <v>0.63</v>
      </c>
      <c r="U17" s="77" t="str">
        <f t="shared" si="5"/>
        <v>Y</v>
      </c>
    </row>
    <row r="18" spans="1:21" ht="15.75" customHeight="1" x14ac:dyDescent="0.25">
      <c r="A18" s="54">
        <v>12</v>
      </c>
      <c r="B18" s="56">
        <v>1619</v>
      </c>
      <c r="C18" s="54" t="s">
        <v>360</v>
      </c>
      <c r="D18" s="58">
        <v>0.66500000000000004</v>
      </c>
      <c r="E18" s="77" t="str">
        <f t="shared" si="0"/>
        <v>Y</v>
      </c>
      <c r="F18" s="58">
        <v>0.68</v>
      </c>
      <c r="G18" s="77" t="str">
        <f t="shared" si="0"/>
        <v>Y</v>
      </c>
      <c r="H18" s="59">
        <v>0.51</v>
      </c>
      <c r="I18" s="77" t="str">
        <f t="shared" si="0"/>
        <v>N</v>
      </c>
      <c r="J18" s="58">
        <v>0.8</v>
      </c>
      <c r="K18" s="77" t="str">
        <f t="shared" si="0"/>
        <v>Y</v>
      </c>
      <c r="L18" s="59">
        <v>0.61</v>
      </c>
      <c r="M18" s="77" t="str">
        <f t="shared" si="1"/>
        <v>Y</v>
      </c>
      <c r="N18" s="59">
        <v>0.6</v>
      </c>
      <c r="O18" s="77" t="str">
        <f t="shared" si="2"/>
        <v>Y</v>
      </c>
      <c r="P18" s="58">
        <v>0.63500000000000001</v>
      </c>
      <c r="Q18" s="77" t="str">
        <f t="shared" si="3"/>
        <v>Y</v>
      </c>
      <c r="R18" s="58">
        <v>0.6</v>
      </c>
      <c r="S18" s="77" t="str">
        <f t="shared" si="4"/>
        <v>Y</v>
      </c>
      <c r="T18" s="58">
        <v>0.6</v>
      </c>
      <c r="U18" s="77" t="str">
        <f t="shared" si="5"/>
        <v>Y</v>
      </c>
    </row>
    <row r="19" spans="1:21" ht="15.75" customHeight="1" x14ac:dyDescent="0.25">
      <c r="A19" s="54">
        <v>13</v>
      </c>
      <c r="B19" s="56">
        <v>1620</v>
      </c>
      <c r="C19" s="54" t="s">
        <v>361</v>
      </c>
      <c r="D19" s="58">
        <v>0.54</v>
      </c>
      <c r="E19" s="77" t="str">
        <f t="shared" si="0"/>
        <v>N</v>
      </c>
      <c r="F19" s="59">
        <v>0.55000000000000004</v>
      </c>
      <c r="G19" s="77" t="str">
        <f t="shared" si="0"/>
        <v>Y</v>
      </c>
      <c r="H19" s="59">
        <v>0.55000000000000004</v>
      </c>
      <c r="I19" s="77" t="str">
        <f t="shared" si="0"/>
        <v>Y</v>
      </c>
      <c r="J19" s="58">
        <v>0.74</v>
      </c>
      <c r="K19" s="77" t="str">
        <f t="shared" si="0"/>
        <v>Y</v>
      </c>
      <c r="L19" s="59">
        <v>0.57999999999999996</v>
      </c>
      <c r="M19" s="77" t="str">
        <f t="shared" si="1"/>
        <v>Y</v>
      </c>
      <c r="N19" s="59">
        <v>0.57999999999999996</v>
      </c>
      <c r="O19" s="77" t="str">
        <f t="shared" si="2"/>
        <v>Y</v>
      </c>
      <c r="P19" s="58">
        <v>0.62</v>
      </c>
      <c r="Q19" s="77" t="str">
        <f t="shared" si="3"/>
        <v>Y</v>
      </c>
      <c r="R19" s="59">
        <v>0.66</v>
      </c>
      <c r="S19" s="77" t="str">
        <f t="shared" si="4"/>
        <v>Y</v>
      </c>
      <c r="T19" s="59">
        <v>0.56000000000000005</v>
      </c>
      <c r="U19" s="77" t="str">
        <f t="shared" si="5"/>
        <v>Y</v>
      </c>
    </row>
    <row r="20" spans="1:21" ht="15.75" customHeight="1" x14ac:dyDescent="0.25">
      <c r="A20" s="54">
        <v>14</v>
      </c>
      <c r="B20" s="56">
        <v>1623</v>
      </c>
      <c r="C20" s="54" t="s">
        <v>362</v>
      </c>
      <c r="D20" s="58">
        <v>0.63</v>
      </c>
      <c r="E20" s="77" t="str">
        <f t="shared" si="0"/>
        <v>Y</v>
      </c>
      <c r="F20" s="58">
        <v>0.71</v>
      </c>
      <c r="G20" s="77" t="str">
        <f t="shared" si="0"/>
        <v>Y</v>
      </c>
      <c r="H20" s="59">
        <v>0.52</v>
      </c>
      <c r="I20" s="77" t="str">
        <f t="shared" si="0"/>
        <v>N</v>
      </c>
      <c r="J20" s="58">
        <v>0.62</v>
      </c>
      <c r="K20" s="77" t="str">
        <f t="shared" si="0"/>
        <v>Y</v>
      </c>
      <c r="L20" s="59">
        <v>0.55000000000000004</v>
      </c>
      <c r="M20" s="77" t="str">
        <f t="shared" si="1"/>
        <v>Y</v>
      </c>
      <c r="N20" s="59">
        <v>0.56000000000000005</v>
      </c>
      <c r="O20" s="77" t="str">
        <f t="shared" si="2"/>
        <v>Y</v>
      </c>
      <c r="P20" s="58">
        <v>0.55500000000000005</v>
      </c>
      <c r="Q20" s="77" t="str">
        <f t="shared" si="3"/>
        <v>Y</v>
      </c>
      <c r="R20" s="58">
        <v>0.57999999999999996</v>
      </c>
      <c r="S20" s="77" t="str">
        <f t="shared" si="4"/>
        <v>Y</v>
      </c>
      <c r="T20" s="58">
        <v>0.7</v>
      </c>
      <c r="U20" s="77" t="str">
        <f t="shared" si="5"/>
        <v>Y</v>
      </c>
    </row>
    <row r="21" spans="1:21" ht="15.75" customHeight="1" x14ac:dyDescent="0.25">
      <c r="A21" s="54">
        <v>15</v>
      </c>
      <c r="B21" s="56">
        <v>1624</v>
      </c>
      <c r="C21" s="54" t="s">
        <v>363</v>
      </c>
      <c r="D21" s="58">
        <v>0.76500000000000001</v>
      </c>
      <c r="E21" s="77" t="str">
        <f t="shared" si="0"/>
        <v>Y</v>
      </c>
      <c r="F21" s="58">
        <v>0.76</v>
      </c>
      <c r="G21" s="77" t="str">
        <f t="shared" si="0"/>
        <v>Y</v>
      </c>
      <c r="H21" s="59">
        <v>0.49</v>
      </c>
      <c r="I21" s="77" t="str">
        <f t="shared" si="0"/>
        <v>N</v>
      </c>
      <c r="J21" s="58">
        <v>0.72</v>
      </c>
      <c r="K21" s="77" t="str">
        <f t="shared" si="0"/>
        <v>Y</v>
      </c>
      <c r="L21" s="59">
        <v>0.66</v>
      </c>
      <c r="M21" s="77" t="str">
        <f t="shared" si="1"/>
        <v>Y</v>
      </c>
      <c r="N21" s="59">
        <v>0.61</v>
      </c>
      <c r="O21" s="77" t="str">
        <f t="shared" si="2"/>
        <v>Y</v>
      </c>
      <c r="P21" s="58">
        <v>0.73</v>
      </c>
      <c r="Q21" s="77" t="str">
        <f t="shared" si="3"/>
        <v>Y</v>
      </c>
      <c r="R21" s="58">
        <v>0.6</v>
      </c>
      <c r="S21" s="77" t="str">
        <f t="shared" si="4"/>
        <v>Y</v>
      </c>
      <c r="T21" s="58">
        <v>0.8</v>
      </c>
      <c r="U21" s="77" t="str">
        <f t="shared" si="5"/>
        <v>Y</v>
      </c>
    </row>
    <row r="22" spans="1:21" ht="15.75" customHeight="1" x14ac:dyDescent="0.25">
      <c r="A22" s="54">
        <v>16</v>
      </c>
      <c r="B22" s="56">
        <v>1628</v>
      </c>
      <c r="C22" s="54" t="s">
        <v>364</v>
      </c>
      <c r="D22" s="58">
        <v>0.63500000000000001</v>
      </c>
      <c r="E22" s="77" t="str">
        <f t="shared" si="0"/>
        <v>Y</v>
      </c>
      <c r="F22" s="58">
        <v>0.6</v>
      </c>
      <c r="G22" s="77" t="str">
        <f t="shared" si="0"/>
        <v>Y</v>
      </c>
      <c r="H22" s="59">
        <v>0.5</v>
      </c>
      <c r="I22" s="77" t="str">
        <f t="shared" si="0"/>
        <v>N</v>
      </c>
      <c r="J22" s="58">
        <v>0.62</v>
      </c>
      <c r="K22" s="77" t="str">
        <f t="shared" si="0"/>
        <v>Y</v>
      </c>
      <c r="L22" s="59">
        <v>0.53</v>
      </c>
      <c r="M22" s="77" t="str">
        <f t="shared" si="1"/>
        <v>N</v>
      </c>
      <c r="N22" s="59">
        <v>0.5</v>
      </c>
      <c r="O22" s="77" t="str">
        <f t="shared" si="2"/>
        <v>N</v>
      </c>
      <c r="P22" s="58">
        <v>0.60499999999999998</v>
      </c>
      <c r="Q22" s="77" t="str">
        <f t="shared" si="3"/>
        <v>Y</v>
      </c>
      <c r="R22" s="58">
        <v>0.6</v>
      </c>
      <c r="S22" s="77" t="str">
        <f t="shared" si="4"/>
        <v>Y</v>
      </c>
      <c r="T22" s="58">
        <v>0.85</v>
      </c>
      <c r="U22" s="77" t="str">
        <f t="shared" si="5"/>
        <v>Y</v>
      </c>
    </row>
    <row r="23" spans="1:21" ht="15.75" customHeight="1" x14ac:dyDescent="0.25">
      <c r="A23" s="54">
        <v>17</v>
      </c>
      <c r="B23" s="56">
        <v>1629</v>
      </c>
      <c r="C23" s="54" t="s">
        <v>365</v>
      </c>
      <c r="D23" s="58">
        <v>0.71</v>
      </c>
      <c r="E23" s="77" t="str">
        <f t="shared" si="0"/>
        <v>Y</v>
      </c>
      <c r="F23" s="58">
        <v>0.68</v>
      </c>
      <c r="G23" s="77" t="str">
        <f t="shared" si="0"/>
        <v>Y</v>
      </c>
      <c r="H23" s="59">
        <v>0.6</v>
      </c>
      <c r="I23" s="77" t="str">
        <f t="shared" si="0"/>
        <v>Y</v>
      </c>
      <c r="J23" s="58">
        <v>0.73</v>
      </c>
      <c r="K23" s="77" t="str">
        <f t="shared" si="0"/>
        <v>Y</v>
      </c>
      <c r="L23" s="59">
        <v>0.62</v>
      </c>
      <c r="M23" s="77" t="str">
        <f t="shared" si="1"/>
        <v>Y</v>
      </c>
      <c r="N23" s="59">
        <v>0.64</v>
      </c>
      <c r="O23" s="77" t="str">
        <f t="shared" si="2"/>
        <v>Y</v>
      </c>
      <c r="P23" s="58">
        <v>0.68</v>
      </c>
      <c r="Q23" s="77" t="str">
        <f t="shared" si="3"/>
        <v>Y</v>
      </c>
      <c r="R23" s="58">
        <v>0.62</v>
      </c>
      <c r="S23" s="77" t="str">
        <f t="shared" si="4"/>
        <v>Y</v>
      </c>
      <c r="T23" s="58">
        <v>0.75</v>
      </c>
      <c r="U23" s="77" t="str">
        <f t="shared" si="5"/>
        <v>Y</v>
      </c>
    </row>
    <row r="24" spans="1:21" ht="15.75" customHeight="1" x14ac:dyDescent="0.25">
      <c r="A24" s="54">
        <v>18</v>
      </c>
      <c r="B24" s="56">
        <v>1630</v>
      </c>
      <c r="C24" s="54" t="s">
        <v>366</v>
      </c>
      <c r="D24" s="58">
        <v>0.67500000000000004</v>
      </c>
      <c r="E24" s="77" t="str">
        <f t="shared" si="0"/>
        <v>Y</v>
      </c>
      <c r="F24" s="58">
        <v>0.59</v>
      </c>
      <c r="G24" s="77" t="str">
        <f t="shared" si="0"/>
        <v>Y</v>
      </c>
      <c r="H24" s="59">
        <v>0.52</v>
      </c>
      <c r="I24" s="77" t="str">
        <f t="shared" si="0"/>
        <v>N</v>
      </c>
      <c r="J24" s="58">
        <v>0.71</v>
      </c>
      <c r="K24" s="77" t="str">
        <f t="shared" si="0"/>
        <v>Y</v>
      </c>
      <c r="L24" s="59">
        <v>0.6</v>
      </c>
      <c r="M24" s="77" t="str">
        <f t="shared" si="1"/>
        <v>Y</v>
      </c>
      <c r="N24" s="59">
        <v>0.56000000000000005</v>
      </c>
      <c r="O24" s="77" t="str">
        <f t="shared" si="2"/>
        <v>Y</v>
      </c>
      <c r="P24" s="58">
        <v>0.64500000000000002</v>
      </c>
      <c r="Q24" s="77" t="str">
        <f t="shared" si="3"/>
        <v>Y</v>
      </c>
      <c r="R24" s="58">
        <v>0.5</v>
      </c>
      <c r="S24" s="77" t="str">
        <f t="shared" si="4"/>
        <v>N</v>
      </c>
      <c r="T24" s="58">
        <v>0.6</v>
      </c>
      <c r="U24" s="77" t="str">
        <f t="shared" si="5"/>
        <v>Y</v>
      </c>
    </row>
    <row r="25" spans="1:21" ht="15.75" customHeight="1" x14ac:dyDescent="0.25">
      <c r="A25" s="54">
        <v>19</v>
      </c>
      <c r="B25" s="56">
        <v>1638</v>
      </c>
      <c r="C25" s="54" t="s">
        <v>367</v>
      </c>
      <c r="D25" s="58">
        <v>0.61</v>
      </c>
      <c r="E25" s="77" t="str">
        <f t="shared" si="0"/>
        <v>Y</v>
      </c>
      <c r="F25" s="58">
        <v>0.57999999999999996</v>
      </c>
      <c r="G25" s="77" t="str">
        <f t="shared" si="0"/>
        <v>Y</v>
      </c>
      <c r="H25" s="59">
        <v>0.54</v>
      </c>
      <c r="I25" s="77" t="str">
        <f t="shared" si="0"/>
        <v>N</v>
      </c>
      <c r="J25" s="58">
        <v>0.74</v>
      </c>
      <c r="K25" s="77" t="str">
        <f t="shared" si="0"/>
        <v>Y</v>
      </c>
      <c r="L25" s="59">
        <v>0.59</v>
      </c>
      <c r="M25" s="77" t="str">
        <f t="shared" si="1"/>
        <v>Y</v>
      </c>
      <c r="N25" s="59">
        <v>0.61</v>
      </c>
      <c r="O25" s="77" t="str">
        <f t="shared" si="2"/>
        <v>Y</v>
      </c>
      <c r="P25" s="58">
        <v>0.62</v>
      </c>
      <c r="Q25" s="77" t="str">
        <f t="shared" si="3"/>
        <v>Y</v>
      </c>
      <c r="R25" s="58">
        <v>0.54</v>
      </c>
      <c r="S25" s="77" t="str">
        <f t="shared" si="4"/>
        <v>N</v>
      </c>
      <c r="T25" s="58">
        <v>0.7</v>
      </c>
      <c r="U25" s="77" t="str">
        <f t="shared" si="5"/>
        <v>Y</v>
      </c>
    </row>
    <row r="26" spans="1:21" ht="15.75" customHeight="1" x14ac:dyDescent="0.25">
      <c r="A26" s="54">
        <v>20</v>
      </c>
      <c r="B26" s="56">
        <v>1602</v>
      </c>
      <c r="C26" s="54" t="s">
        <v>368</v>
      </c>
      <c r="D26" s="58">
        <v>0.68</v>
      </c>
      <c r="E26" s="77" t="str">
        <f t="shared" si="0"/>
        <v>Y</v>
      </c>
      <c r="F26" s="58">
        <v>0.78</v>
      </c>
      <c r="G26" s="77" t="str">
        <f t="shared" si="0"/>
        <v>Y</v>
      </c>
      <c r="H26" s="59">
        <v>0.63</v>
      </c>
      <c r="I26" s="77" t="str">
        <f t="shared" si="0"/>
        <v>Y</v>
      </c>
      <c r="J26" s="58">
        <v>0.75</v>
      </c>
      <c r="K26" s="77" t="str">
        <f t="shared" si="0"/>
        <v>Y</v>
      </c>
      <c r="L26" s="59">
        <v>0.6</v>
      </c>
      <c r="M26" s="77" t="str">
        <f t="shared" si="1"/>
        <v>Y</v>
      </c>
      <c r="N26" s="59">
        <v>0.6</v>
      </c>
      <c r="O26" s="77" t="str">
        <f t="shared" si="2"/>
        <v>Y</v>
      </c>
      <c r="P26" s="58">
        <v>0.73499999999999999</v>
      </c>
      <c r="Q26" s="77" t="str">
        <f t="shared" si="3"/>
        <v>Y</v>
      </c>
      <c r="R26" s="58">
        <v>0.71</v>
      </c>
      <c r="S26" s="77" t="str">
        <f t="shared" si="4"/>
        <v>Y</v>
      </c>
      <c r="T26" s="58">
        <v>0.71</v>
      </c>
      <c r="U26" s="77" t="str">
        <f t="shared" si="5"/>
        <v>Y</v>
      </c>
    </row>
    <row r="27" spans="1:21" ht="15.75" customHeight="1" x14ac:dyDescent="0.25">
      <c r="A27" s="54">
        <v>21</v>
      </c>
      <c r="B27" s="56">
        <v>1606</v>
      </c>
      <c r="C27" s="54" t="s">
        <v>369</v>
      </c>
      <c r="D27" s="58">
        <v>0.70499999999999996</v>
      </c>
      <c r="E27" s="77" t="str">
        <f t="shared" si="0"/>
        <v>Y</v>
      </c>
      <c r="F27" s="58">
        <v>0.69</v>
      </c>
      <c r="G27" s="77" t="str">
        <f t="shared" si="0"/>
        <v>Y</v>
      </c>
      <c r="H27" s="59">
        <v>0.62</v>
      </c>
      <c r="I27" s="77" t="str">
        <f t="shared" si="0"/>
        <v>Y</v>
      </c>
      <c r="J27" s="58">
        <v>0.71</v>
      </c>
      <c r="K27" s="77" t="str">
        <f t="shared" si="0"/>
        <v>Y</v>
      </c>
      <c r="L27" s="59">
        <v>0.59</v>
      </c>
      <c r="M27" s="77" t="str">
        <f t="shared" si="1"/>
        <v>Y</v>
      </c>
      <c r="N27" s="59">
        <v>0.6</v>
      </c>
      <c r="O27" s="77" t="str">
        <f t="shared" si="2"/>
        <v>Y</v>
      </c>
      <c r="P27" s="58">
        <v>0.61499999999999999</v>
      </c>
      <c r="Q27" s="77" t="str">
        <f t="shared" si="3"/>
        <v>Y</v>
      </c>
      <c r="R27" s="58">
        <v>0.6</v>
      </c>
      <c r="S27" s="77" t="str">
        <f t="shared" si="4"/>
        <v>Y</v>
      </c>
      <c r="T27" s="58">
        <v>0.55000000000000004</v>
      </c>
      <c r="U27" s="77" t="str">
        <f t="shared" si="5"/>
        <v>Y</v>
      </c>
    </row>
    <row r="28" spans="1:21" ht="15.75" customHeight="1" x14ac:dyDescent="0.25">
      <c r="A28" s="54">
        <v>22</v>
      </c>
      <c r="B28" s="56">
        <v>1616</v>
      </c>
      <c r="C28" s="54" t="s">
        <v>370</v>
      </c>
      <c r="D28" s="59">
        <v>0.61499999999999999</v>
      </c>
      <c r="E28" s="77" t="str">
        <f t="shared" si="0"/>
        <v>Y</v>
      </c>
      <c r="F28" s="59">
        <v>0.65</v>
      </c>
      <c r="G28" s="77" t="str">
        <f t="shared" si="0"/>
        <v>Y</v>
      </c>
      <c r="H28" s="59">
        <v>0.56999999999999995</v>
      </c>
      <c r="I28" s="77" t="str">
        <f t="shared" si="0"/>
        <v>Y</v>
      </c>
      <c r="J28" s="58">
        <v>0.59</v>
      </c>
      <c r="K28" s="77" t="str">
        <f t="shared" si="0"/>
        <v>Y</v>
      </c>
      <c r="L28" s="59">
        <v>0.55000000000000004</v>
      </c>
      <c r="M28" s="77" t="str">
        <f t="shared" si="1"/>
        <v>Y</v>
      </c>
      <c r="N28" s="59">
        <v>0.63</v>
      </c>
      <c r="O28" s="77" t="str">
        <f t="shared" si="2"/>
        <v>Y</v>
      </c>
      <c r="P28" s="59">
        <v>0.61</v>
      </c>
      <c r="Q28" s="77" t="str">
        <f t="shared" si="3"/>
        <v>Y</v>
      </c>
      <c r="R28" s="59">
        <v>0.5</v>
      </c>
      <c r="S28" s="77" t="str">
        <f t="shared" si="4"/>
        <v>N</v>
      </c>
      <c r="T28" s="59">
        <v>0.56000000000000005</v>
      </c>
      <c r="U28" s="77" t="str">
        <f t="shared" si="5"/>
        <v>Y</v>
      </c>
    </row>
    <row r="29" spans="1:21" ht="15.75" customHeight="1" x14ac:dyDescent="0.25">
      <c r="A29" s="54">
        <v>23</v>
      </c>
      <c r="B29" s="56">
        <v>1641</v>
      </c>
      <c r="C29" s="54" t="s">
        <v>371</v>
      </c>
      <c r="D29" s="58">
        <v>0.66</v>
      </c>
      <c r="E29" s="77" t="str">
        <f t="shared" si="0"/>
        <v>Y</v>
      </c>
      <c r="F29" s="58">
        <v>0.61</v>
      </c>
      <c r="G29" s="77" t="str">
        <f t="shared" si="0"/>
        <v>Y</v>
      </c>
      <c r="H29" s="59">
        <v>0.6</v>
      </c>
      <c r="I29" s="77" t="str">
        <f t="shared" si="0"/>
        <v>Y</v>
      </c>
      <c r="J29" s="58">
        <v>0.76</v>
      </c>
      <c r="K29" s="77" t="str">
        <f t="shared" si="0"/>
        <v>Y</v>
      </c>
      <c r="L29" s="59">
        <v>0.67</v>
      </c>
      <c r="M29" s="77" t="str">
        <f t="shared" si="1"/>
        <v>Y</v>
      </c>
      <c r="N29" s="59">
        <v>0.6</v>
      </c>
      <c r="O29" s="77" t="str">
        <f t="shared" si="2"/>
        <v>Y</v>
      </c>
      <c r="P29" s="58">
        <v>0.65</v>
      </c>
      <c r="Q29" s="77" t="str">
        <f t="shared" si="3"/>
        <v>Y</v>
      </c>
      <c r="R29" s="58">
        <v>0.8</v>
      </c>
      <c r="S29" s="77" t="str">
        <f t="shared" si="4"/>
        <v>Y</v>
      </c>
      <c r="T29" s="58">
        <v>0.75</v>
      </c>
      <c r="U29" s="77" t="str">
        <f t="shared" si="5"/>
        <v>Y</v>
      </c>
    </row>
    <row r="30" spans="1:21" ht="15.75" customHeight="1" x14ac:dyDescent="0.25">
      <c r="A30" s="54">
        <v>24</v>
      </c>
      <c r="B30" s="56">
        <v>1618</v>
      </c>
      <c r="C30" s="54" t="s">
        <v>372</v>
      </c>
      <c r="D30" s="58">
        <v>0.66500000000000004</v>
      </c>
      <c r="E30" s="77" t="str">
        <f t="shared" si="0"/>
        <v>Y</v>
      </c>
      <c r="F30" s="58">
        <v>0.65</v>
      </c>
      <c r="G30" s="77" t="str">
        <f t="shared" si="0"/>
        <v>Y</v>
      </c>
      <c r="H30" s="59">
        <v>0.55000000000000004</v>
      </c>
      <c r="I30" s="77" t="str">
        <f t="shared" si="0"/>
        <v>Y</v>
      </c>
      <c r="J30" s="58">
        <v>0.69</v>
      </c>
      <c r="K30" s="77" t="str">
        <f t="shared" si="0"/>
        <v>Y</v>
      </c>
      <c r="L30" s="59">
        <v>0.54</v>
      </c>
      <c r="M30" s="77" t="str">
        <f t="shared" si="1"/>
        <v>N</v>
      </c>
      <c r="N30" s="59">
        <v>0.49</v>
      </c>
      <c r="O30" s="77" t="str">
        <f t="shared" si="2"/>
        <v>N</v>
      </c>
      <c r="P30" s="58">
        <v>0.59</v>
      </c>
      <c r="Q30" s="77" t="str">
        <f t="shared" si="3"/>
        <v>Y</v>
      </c>
      <c r="R30" s="58">
        <v>0.55000000000000004</v>
      </c>
      <c r="S30" s="77" t="str">
        <f t="shared" si="4"/>
        <v>Y</v>
      </c>
      <c r="T30" s="58">
        <v>0.7</v>
      </c>
      <c r="U30" s="77" t="str">
        <f t="shared" si="5"/>
        <v>Y</v>
      </c>
    </row>
    <row r="31" spans="1:21" ht="15.75" customHeight="1" x14ac:dyDescent="0.25">
      <c r="A31" s="54">
        <v>25</v>
      </c>
      <c r="B31" s="56">
        <v>1621</v>
      </c>
      <c r="C31" s="54" t="s">
        <v>373</v>
      </c>
      <c r="D31" s="58">
        <v>0.57499999999999996</v>
      </c>
      <c r="E31" s="77" t="str">
        <f t="shared" si="0"/>
        <v>Y</v>
      </c>
      <c r="F31" s="58">
        <v>0.63</v>
      </c>
      <c r="G31" s="77" t="str">
        <f t="shared" si="0"/>
        <v>Y</v>
      </c>
      <c r="H31" s="59">
        <v>0.57999999999999996</v>
      </c>
      <c r="I31" s="77" t="str">
        <f t="shared" si="0"/>
        <v>Y</v>
      </c>
      <c r="J31" s="58">
        <v>0.61</v>
      </c>
      <c r="K31" s="77" t="str">
        <f t="shared" si="0"/>
        <v>Y</v>
      </c>
      <c r="L31" s="59">
        <v>0.57999999999999996</v>
      </c>
      <c r="M31" s="77" t="str">
        <f t="shared" si="1"/>
        <v>Y</v>
      </c>
      <c r="N31" s="59">
        <v>0.54</v>
      </c>
      <c r="O31" s="77" t="str">
        <f t="shared" si="2"/>
        <v>N</v>
      </c>
      <c r="P31" s="58">
        <v>0.57999999999999996</v>
      </c>
      <c r="Q31" s="77" t="str">
        <f t="shared" si="3"/>
        <v>Y</v>
      </c>
      <c r="R31" s="58">
        <v>0.64</v>
      </c>
      <c r="S31" s="77" t="str">
        <f t="shared" si="4"/>
        <v>Y</v>
      </c>
      <c r="T31" s="58">
        <v>0.52</v>
      </c>
      <c r="U31" s="77" t="str">
        <f t="shared" si="5"/>
        <v>N</v>
      </c>
    </row>
    <row r="32" spans="1:21" ht="15.75" customHeight="1" x14ac:dyDescent="0.25">
      <c r="A32" s="54">
        <v>26</v>
      </c>
      <c r="B32" s="56">
        <v>1643</v>
      </c>
      <c r="C32" s="54" t="s">
        <v>374</v>
      </c>
      <c r="D32" s="59">
        <v>0.59499999999999997</v>
      </c>
      <c r="E32" s="77" t="str">
        <f t="shared" si="0"/>
        <v>Y</v>
      </c>
      <c r="F32" s="59">
        <v>0.53</v>
      </c>
      <c r="G32" s="77" t="str">
        <f t="shared" si="0"/>
        <v>N</v>
      </c>
      <c r="H32" s="59">
        <v>0.51</v>
      </c>
      <c r="I32" s="77" t="str">
        <f t="shared" si="0"/>
        <v>N</v>
      </c>
      <c r="J32" s="59">
        <v>0.63</v>
      </c>
      <c r="K32" s="77" t="str">
        <f t="shared" si="0"/>
        <v>Y</v>
      </c>
      <c r="L32" s="59">
        <v>0.6</v>
      </c>
      <c r="M32" s="77" t="str">
        <f t="shared" si="1"/>
        <v>Y</v>
      </c>
      <c r="N32" s="59">
        <v>0.53</v>
      </c>
      <c r="O32" s="77" t="str">
        <f t="shared" si="2"/>
        <v>N</v>
      </c>
      <c r="P32" s="59">
        <v>0.53</v>
      </c>
      <c r="Q32" s="77" t="str">
        <f t="shared" si="3"/>
        <v>N</v>
      </c>
      <c r="R32" s="59">
        <v>0.5</v>
      </c>
      <c r="S32" s="77" t="str">
        <f t="shared" si="4"/>
        <v>N</v>
      </c>
      <c r="T32" s="59">
        <v>0.61</v>
      </c>
      <c r="U32" s="77" t="str">
        <f t="shared" si="5"/>
        <v>Y</v>
      </c>
    </row>
    <row r="33" spans="1:26" ht="15.75" customHeight="1" x14ac:dyDescent="0.25">
      <c r="A33" s="54">
        <v>27</v>
      </c>
      <c r="B33" s="56">
        <v>1625</v>
      </c>
      <c r="C33" s="54" t="s">
        <v>375</v>
      </c>
      <c r="D33" s="58">
        <v>0.72</v>
      </c>
      <c r="E33" s="77" t="str">
        <f t="shared" si="0"/>
        <v>Y</v>
      </c>
      <c r="F33" s="58">
        <v>0.68</v>
      </c>
      <c r="G33" s="77" t="str">
        <f t="shared" si="0"/>
        <v>Y</v>
      </c>
      <c r="H33" s="59">
        <v>0.56999999999999995</v>
      </c>
      <c r="I33" s="77" t="str">
        <f t="shared" si="0"/>
        <v>Y</v>
      </c>
      <c r="J33" s="58">
        <v>0.74</v>
      </c>
      <c r="K33" s="77" t="str">
        <f t="shared" si="0"/>
        <v>Y</v>
      </c>
      <c r="L33" s="59">
        <v>0.66</v>
      </c>
      <c r="M33" s="77" t="str">
        <f t="shared" si="1"/>
        <v>Y</v>
      </c>
      <c r="N33" s="59">
        <v>0.55000000000000004</v>
      </c>
      <c r="O33" s="77" t="str">
        <f t="shared" si="2"/>
        <v>Y</v>
      </c>
      <c r="P33" s="58">
        <v>0.59</v>
      </c>
      <c r="Q33" s="77" t="str">
        <f t="shared" si="3"/>
        <v>Y</v>
      </c>
      <c r="R33" s="58">
        <v>0.5</v>
      </c>
      <c r="S33" s="77" t="str">
        <f t="shared" si="4"/>
        <v>N</v>
      </c>
      <c r="T33" s="58">
        <v>0.55000000000000004</v>
      </c>
      <c r="U33" s="77" t="str">
        <f t="shared" si="5"/>
        <v>Y</v>
      </c>
    </row>
    <row r="34" spans="1:26" ht="15.75" customHeight="1" x14ac:dyDescent="0.25">
      <c r="A34" s="54">
        <v>28</v>
      </c>
      <c r="B34" s="56">
        <v>1633</v>
      </c>
      <c r="C34" s="54" t="s">
        <v>376</v>
      </c>
      <c r="D34" s="58">
        <v>0.61</v>
      </c>
      <c r="E34" s="77" t="str">
        <f t="shared" si="0"/>
        <v>Y</v>
      </c>
      <c r="F34" s="58">
        <v>0.73</v>
      </c>
      <c r="G34" s="77" t="str">
        <f t="shared" si="0"/>
        <v>Y</v>
      </c>
      <c r="H34" s="59">
        <v>0.54</v>
      </c>
      <c r="I34" s="77" t="str">
        <f t="shared" si="0"/>
        <v>N</v>
      </c>
      <c r="J34" s="58">
        <v>0.79</v>
      </c>
      <c r="K34" s="77" t="str">
        <f t="shared" si="0"/>
        <v>Y</v>
      </c>
      <c r="L34" s="59">
        <v>0.6</v>
      </c>
      <c r="M34" s="77" t="str">
        <f t="shared" si="1"/>
        <v>Y</v>
      </c>
      <c r="N34" s="59">
        <v>0.56999999999999995</v>
      </c>
      <c r="O34" s="77" t="str">
        <f t="shared" si="2"/>
        <v>Y</v>
      </c>
      <c r="P34" s="58">
        <v>0.57999999999999996</v>
      </c>
      <c r="Q34" s="77" t="str">
        <f t="shared" si="3"/>
        <v>Y</v>
      </c>
      <c r="R34" s="58">
        <v>0.6</v>
      </c>
      <c r="S34" s="77" t="str">
        <f t="shared" si="4"/>
        <v>Y</v>
      </c>
      <c r="T34" s="58">
        <v>0.7</v>
      </c>
      <c r="U34" s="77" t="str">
        <f t="shared" si="5"/>
        <v>Y</v>
      </c>
    </row>
    <row r="35" spans="1:26" ht="15.75" customHeight="1" x14ac:dyDescent="0.25">
      <c r="A35" s="54">
        <v>29</v>
      </c>
      <c r="B35" s="56">
        <v>1635</v>
      </c>
      <c r="C35" s="54" t="s">
        <v>377</v>
      </c>
      <c r="D35" s="58">
        <v>0.62</v>
      </c>
      <c r="E35" s="77" t="str">
        <f t="shared" si="0"/>
        <v>Y</v>
      </c>
      <c r="F35" s="58">
        <v>0.68</v>
      </c>
      <c r="G35" s="77" t="str">
        <f t="shared" si="0"/>
        <v>Y</v>
      </c>
      <c r="H35" s="59">
        <v>0.54</v>
      </c>
      <c r="I35" s="77" t="str">
        <f t="shared" si="0"/>
        <v>N</v>
      </c>
      <c r="J35" s="58">
        <v>0.57999999999999996</v>
      </c>
      <c r="K35" s="77" t="str">
        <f t="shared" si="0"/>
        <v>Y</v>
      </c>
      <c r="L35" s="59">
        <v>0.6</v>
      </c>
      <c r="M35" s="77" t="str">
        <f t="shared" si="1"/>
        <v>Y</v>
      </c>
      <c r="N35" s="59">
        <v>0.6</v>
      </c>
      <c r="O35" s="77" t="str">
        <f t="shared" si="2"/>
        <v>Y</v>
      </c>
      <c r="P35" s="58">
        <v>0.60499999999999998</v>
      </c>
      <c r="Q35" s="77" t="str">
        <f t="shared" si="3"/>
        <v>Y</v>
      </c>
      <c r="R35" s="58">
        <v>0.6</v>
      </c>
      <c r="S35" s="77" t="str">
        <f t="shared" si="4"/>
        <v>Y</v>
      </c>
      <c r="T35" s="58">
        <v>0.9</v>
      </c>
      <c r="U35" s="77" t="str">
        <f t="shared" si="5"/>
        <v>Y</v>
      </c>
    </row>
    <row r="36" spans="1:26" ht="15.75" customHeight="1" x14ac:dyDescent="0.25">
      <c r="A36" s="54">
        <v>30</v>
      </c>
      <c r="B36" s="56">
        <v>1636</v>
      </c>
      <c r="C36" s="54" t="s">
        <v>378</v>
      </c>
      <c r="D36" s="58">
        <v>0.7</v>
      </c>
      <c r="E36" s="77" t="str">
        <f t="shared" si="0"/>
        <v>Y</v>
      </c>
      <c r="F36" s="58">
        <v>0.81</v>
      </c>
      <c r="G36" s="77" t="str">
        <f t="shared" si="0"/>
        <v>Y</v>
      </c>
      <c r="H36" s="59">
        <v>0.67</v>
      </c>
      <c r="I36" s="77" t="str">
        <f t="shared" si="0"/>
        <v>Y</v>
      </c>
      <c r="J36" s="58">
        <v>0.79</v>
      </c>
      <c r="K36" s="77" t="str">
        <f t="shared" si="0"/>
        <v>Y</v>
      </c>
      <c r="L36" s="59">
        <v>0.67</v>
      </c>
      <c r="M36" s="77" t="str">
        <f t="shared" si="1"/>
        <v>Y</v>
      </c>
      <c r="N36" s="59">
        <v>0.56999999999999995</v>
      </c>
      <c r="O36" s="77" t="str">
        <f t="shared" si="2"/>
        <v>Y</v>
      </c>
      <c r="P36" s="58">
        <v>0.68500000000000005</v>
      </c>
      <c r="Q36" s="77" t="str">
        <f t="shared" si="3"/>
        <v>Y</v>
      </c>
      <c r="R36" s="58">
        <v>0.71</v>
      </c>
      <c r="S36" s="77" t="str">
        <f t="shared" si="4"/>
        <v>Y</v>
      </c>
      <c r="T36" s="58">
        <v>0.7</v>
      </c>
      <c r="U36" s="77" t="str">
        <f t="shared" si="5"/>
        <v>Y</v>
      </c>
    </row>
    <row r="37" spans="1:26" ht="15.75" customHeight="1" x14ac:dyDescent="0.25">
      <c r="A37" s="54">
        <v>31</v>
      </c>
      <c r="B37" s="56">
        <v>1637</v>
      </c>
      <c r="C37" s="54" t="s">
        <v>379</v>
      </c>
      <c r="D37" s="58">
        <v>0.57499999999999996</v>
      </c>
      <c r="E37" s="77" t="str">
        <f t="shared" si="0"/>
        <v>Y</v>
      </c>
      <c r="F37" s="58">
        <v>0.63</v>
      </c>
      <c r="G37" s="77" t="str">
        <f t="shared" si="0"/>
        <v>Y</v>
      </c>
      <c r="H37" s="59">
        <v>0.47</v>
      </c>
      <c r="I37" s="77" t="str">
        <f t="shared" si="0"/>
        <v>N</v>
      </c>
      <c r="J37" s="58">
        <v>0.52</v>
      </c>
      <c r="K37" s="77" t="str">
        <f t="shared" si="0"/>
        <v>N</v>
      </c>
      <c r="L37" s="59">
        <v>0.55000000000000004</v>
      </c>
      <c r="M37" s="77" t="str">
        <f t="shared" si="1"/>
        <v>Y</v>
      </c>
      <c r="N37" s="59">
        <v>0.53</v>
      </c>
      <c r="O37" s="77" t="str">
        <f t="shared" si="2"/>
        <v>N</v>
      </c>
      <c r="P37" s="58">
        <v>0.55000000000000004</v>
      </c>
      <c r="Q37" s="77" t="str">
        <f t="shared" si="3"/>
        <v>Y</v>
      </c>
      <c r="R37" s="58">
        <v>0.52</v>
      </c>
      <c r="S37" s="77" t="str">
        <f t="shared" si="4"/>
        <v>N</v>
      </c>
      <c r="T37" s="58">
        <v>0.61</v>
      </c>
      <c r="U37" s="77" t="str">
        <f t="shared" si="5"/>
        <v>Y</v>
      </c>
    </row>
    <row r="38" spans="1:26" ht="15.75" customHeight="1" x14ac:dyDescent="0.25">
      <c r="A38" s="54">
        <v>32</v>
      </c>
      <c r="B38" s="56">
        <v>1431</v>
      </c>
      <c r="C38" s="54" t="s">
        <v>380</v>
      </c>
      <c r="D38" s="58">
        <v>0.58499999999999996</v>
      </c>
      <c r="E38" s="77" t="str">
        <f t="shared" si="0"/>
        <v>Y</v>
      </c>
      <c r="F38" s="58">
        <v>0.5</v>
      </c>
      <c r="G38" s="77" t="str">
        <f t="shared" si="0"/>
        <v>N</v>
      </c>
      <c r="H38" s="59">
        <v>0.45</v>
      </c>
      <c r="I38" s="77" t="str">
        <f t="shared" si="0"/>
        <v>N</v>
      </c>
      <c r="J38" s="58">
        <v>0.45</v>
      </c>
      <c r="K38" s="77" t="str">
        <f t="shared" si="0"/>
        <v>N</v>
      </c>
      <c r="L38" s="59">
        <v>0.52</v>
      </c>
      <c r="M38" s="77" t="str">
        <f t="shared" si="1"/>
        <v>N</v>
      </c>
      <c r="N38" s="59">
        <v>0.46</v>
      </c>
      <c r="O38" s="77" t="str">
        <f t="shared" si="2"/>
        <v>N</v>
      </c>
      <c r="P38" s="58">
        <v>0.5</v>
      </c>
      <c r="Q38" s="77" t="str">
        <f t="shared" si="3"/>
        <v>N</v>
      </c>
      <c r="R38" s="58">
        <v>0.54</v>
      </c>
      <c r="S38" s="77" t="str">
        <f t="shared" si="4"/>
        <v>N</v>
      </c>
      <c r="T38" s="58">
        <v>0.66</v>
      </c>
      <c r="U38" s="77" t="str">
        <f t="shared" si="5"/>
        <v>Y</v>
      </c>
    </row>
    <row r="39" spans="1:26" ht="15.75" customHeight="1" x14ac:dyDescent="0.25">
      <c r="A39" s="54">
        <v>33</v>
      </c>
      <c r="B39" s="56">
        <v>1601</v>
      </c>
      <c r="C39" s="54" t="s">
        <v>381</v>
      </c>
      <c r="D39" s="58">
        <v>0.55000000000000004</v>
      </c>
      <c r="E39" s="77" t="str">
        <f t="shared" si="0"/>
        <v>Y</v>
      </c>
      <c r="F39" s="58">
        <v>0.56999999999999995</v>
      </c>
      <c r="G39" s="77" t="str">
        <f t="shared" si="0"/>
        <v>Y</v>
      </c>
      <c r="H39" s="59">
        <v>0.48</v>
      </c>
      <c r="I39" s="77" t="str">
        <f t="shared" si="0"/>
        <v>N</v>
      </c>
      <c r="J39" s="58">
        <v>0.61</v>
      </c>
      <c r="K39" s="77" t="str">
        <f t="shared" si="0"/>
        <v>Y</v>
      </c>
      <c r="L39" s="59">
        <v>0.64</v>
      </c>
      <c r="M39" s="77" t="str">
        <f t="shared" si="1"/>
        <v>Y</v>
      </c>
      <c r="N39" s="59">
        <v>0.52</v>
      </c>
      <c r="O39" s="77" t="str">
        <f t="shared" si="2"/>
        <v>N</v>
      </c>
      <c r="P39" s="58">
        <v>0.52500000000000002</v>
      </c>
      <c r="Q39" s="77" t="str">
        <f t="shared" si="3"/>
        <v>N</v>
      </c>
      <c r="R39" s="58">
        <v>0.56000000000000005</v>
      </c>
      <c r="S39" s="77" t="str">
        <f t="shared" si="4"/>
        <v>Y</v>
      </c>
      <c r="T39" s="58">
        <v>0.7</v>
      </c>
      <c r="U39" s="77" t="str">
        <f t="shared" si="5"/>
        <v>Y</v>
      </c>
    </row>
    <row r="40" spans="1:26" ht="15.75" customHeight="1" x14ac:dyDescent="0.25">
      <c r="A40" s="54">
        <v>34</v>
      </c>
      <c r="B40" s="56">
        <v>1627</v>
      </c>
      <c r="C40" s="54" t="s">
        <v>382</v>
      </c>
      <c r="D40" s="59">
        <v>0.65</v>
      </c>
      <c r="E40" s="77" t="str">
        <f t="shared" si="0"/>
        <v>Y</v>
      </c>
      <c r="F40" s="59">
        <v>0.56000000000000005</v>
      </c>
      <c r="G40" s="77" t="str">
        <f t="shared" si="0"/>
        <v>Y</v>
      </c>
      <c r="H40" s="59">
        <v>0.48</v>
      </c>
      <c r="I40" s="77" t="str">
        <f t="shared" si="0"/>
        <v>N</v>
      </c>
      <c r="J40" s="59">
        <v>0.72</v>
      </c>
      <c r="K40" s="77" t="str">
        <f t="shared" si="0"/>
        <v>Y</v>
      </c>
      <c r="L40" s="59">
        <v>0.54</v>
      </c>
      <c r="M40" s="77" t="str">
        <f t="shared" si="1"/>
        <v>N</v>
      </c>
      <c r="N40" s="59">
        <v>0.59</v>
      </c>
      <c r="O40" s="77" t="str">
        <f t="shared" si="2"/>
        <v>Y</v>
      </c>
      <c r="P40" s="60">
        <v>0.53500000000000003</v>
      </c>
      <c r="Q40" s="77" t="str">
        <f t="shared" si="3"/>
        <v>N</v>
      </c>
      <c r="R40" s="59">
        <v>0.53</v>
      </c>
      <c r="S40" s="77" t="str">
        <f t="shared" si="4"/>
        <v>N</v>
      </c>
      <c r="T40" s="59">
        <v>0.5</v>
      </c>
      <c r="U40" s="77" t="str">
        <f t="shared" si="5"/>
        <v>N</v>
      </c>
    </row>
    <row r="41" spans="1:26" ht="15.75" customHeight="1" x14ac:dyDescent="0.25">
      <c r="A41" s="54">
        <v>35</v>
      </c>
      <c r="B41" s="56">
        <v>1604</v>
      </c>
      <c r="C41" s="54" t="s">
        <v>383</v>
      </c>
      <c r="D41" s="59">
        <v>0.67500000000000004</v>
      </c>
      <c r="E41" s="77" t="str">
        <f t="shared" si="0"/>
        <v>Y</v>
      </c>
      <c r="F41" s="59">
        <v>0.61</v>
      </c>
      <c r="G41" s="77" t="str">
        <f t="shared" si="0"/>
        <v>Y</v>
      </c>
      <c r="H41" s="59">
        <v>0.52</v>
      </c>
      <c r="I41" s="77" t="str">
        <f t="shared" si="0"/>
        <v>N</v>
      </c>
      <c r="J41" s="59">
        <v>0.75</v>
      </c>
      <c r="K41" s="77" t="str">
        <f t="shared" si="0"/>
        <v>Y</v>
      </c>
      <c r="L41" s="59">
        <v>0.62</v>
      </c>
      <c r="M41" s="77" t="str">
        <f t="shared" si="1"/>
        <v>Y</v>
      </c>
      <c r="N41" s="59">
        <v>0.51</v>
      </c>
      <c r="O41" s="77" t="str">
        <f t="shared" si="2"/>
        <v>N</v>
      </c>
      <c r="P41" s="59">
        <v>0.56499999999999995</v>
      </c>
      <c r="Q41" s="77" t="str">
        <f t="shared" si="3"/>
        <v>Y</v>
      </c>
      <c r="R41" s="59">
        <v>0.56999999999999995</v>
      </c>
      <c r="S41" s="77" t="str">
        <f t="shared" si="4"/>
        <v>Y</v>
      </c>
      <c r="T41" s="59">
        <v>0.52</v>
      </c>
      <c r="U41" s="77" t="str">
        <f t="shared" si="5"/>
        <v>N</v>
      </c>
    </row>
    <row r="42" spans="1:26" ht="15.75" customHeight="1" x14ac:dyDescent="0.25">
      <c r="A42" s="54">
        <v>36</v>
      </c>
      <c r="B42" s="56">
        <v>1605</v>
      </c>
      <c r="C42" s="54" t="s">
        <v>384</v>
      </c>
      <c r="D42" s="59">
        <v>0.62</v>
      </c>
      <c r="E42" s="77" t="str">
        <f t="shared" si="0"/>
        <v>Y</v>
      </c>
      <c r="F42" s="59">
        <v>0.59</v>
      </c>
      <c r="G42" s="77" t="str">
        <f t="shared" si="0"/>
        <v>Y</v>
      </c>
      <c r="H42" s="59">
        <v>0.46</v>
      </c>
      <c r="I42" s="77" t="str">
        <f t="shared" si="0"/>
        <v>N</v>
      </c>
      <c r="J42" s="59">
        <v>0.57999999999999996</v>
      </c>
      <c r="K42" s="77" t="str">
        <f t="shared" si="0"/>
        <v>Y</v>
      </c>
      <c r="L42" s="59">
        <v>0.62</v>
      </c>
      <c r="M42" s="77" t="str">
        <f t="shared" si="1"/>
        <v>Y</v>
      </c>
      <c r="N42" s="59">
        <v>0.53</v>
      </c>
      <c r="O42" s="77" t="str">
        <f t="shared" si="2"/>
        <v>N</v>
      </c>
      <c r="P42" s="59">
        <v>0.625</v>
      </c>
      <c r="Q42" s="77" t="str">
        <f t="shared" si="3"/>
        <v>Y</v>
      </c>
      <c r="R42" s="59">
        <v>0.53</v>
      </c>
      <c r="S42" s="77" t="str">
        <f t="shared" si="4"/>
        <v>N</v>
      </c>
      <c r="T42" s="59">
        <v>0.75</v>
      </c>
      <c r="U42" s="77" t="str">
        <f t="shared" si="5"/>
        <v>Y</v>
      </c>
    </row>
    <row r="43" spans="1:26" ht="15.75" customHeight="1" x14ac:dyDescent="0.25">
      <c r="A43" s="54"/>
      <c r="B43" s="237" t="s">
        <v>163</v>
      </c>
      <c r="C43" s="237"/>
      <c r="D43" s="57"/>
      <c r="E43" s="77">
        <f>COUNTIFS(E7:E42,"Y")</f>
        <v>33</v>
      </c>
      <c r="F43" s="77"/>
      <c r="G43" s="77">
        <f>COUNTIFS(G7:G42,"Y")</f>
        <v>32</v>
      </c>
      <c r="H43" s="77"/>
      <c r="I43" s="77">
        <f>COUNTIFS(I7:I42,"Y")</f>
        <v>15</v>
      </c>
      <c r="J43" s="77"/>
      <c r="K43" s="77">
        <f>COUNTIFS(K7:K42,"Y")</f>
        <v>34</v>
      </c>
      <c r="L43" s="77"/>
      <c r="M43" s="77">
        <f>COUNTIFS(M7:M42,"Y")</f>
        <v>29</v>
      </c>
      <c r="N43" s="77"/>
      <c r="O43" s="77">
        <f>COUNTIFS(O7:O42,"Y")</f>
        <v>26</v>
      </c>
      <c r="P43" s="77"/>
      <c r="Q43" s="77">
        <f>COUNTIFS(Q7:Q42,"Y")</f>
        <v>31</v>
      </c>
      <c r="R43" s="77"/>
      <c r="S43" s="77">
        <f>COUNTIFS(S7:S42,"Y")</f>
        <v>25</v>
      </c>
      <c r="T43" s="77"/>
      <c r="U43" s="77">
        <f>COUNTIFS(U7:U42,"Y")</f>
        <v>32</v>
      </c>
    </row>
    <row r="44" spans="1:26" ht="15.75" customHeight="1" x14ac:dyDescent="0.25">
      <c r="A44" s="54"/>
      <c r="B44" s="236" t="s">
        <v>164</v>
      </c>
      <c r="C44" s="237"/>
      <c r="D44" s="57"/>
      <c r="E44" s="79">
        <f>(E43/36)*100</f>
        <v>91.666666666666657</v>
      </c>
      <c r="F44" s="77"/>
      <c r="G44" s="79">
        <f>(G43/36)*100</f>
        <v>88.888888888888886</v>
      </c>
      <c r="H44" s="77"/>
      <c r="I44" s="79">
        <f>(I43/36)*100</f>
        <v>41.666666666666671</v>
      </c>
      <c r="J44" s="77"/>
      <c r="K44" s="79">
        <f>(K43/36)*100</f>
        <v>94.444444444444443</v>
      </c>
      <c r="L44" s="77"/>
      <c r="M44" s="79">
        <f>(M43/36)*100</f>
        <v>80.555555555555557</v>
      </c>
      <c r="N44" s="77"/>
      <c r="O44" s="79">
        <f>(O43/36)*100</f>
        <v>72.222222222222214</v>
      </c>
      <c r="P44" s="77"/>
      <c r="Q44" s="79">
        <f>(Q43/36)*100</f>
        <v>86.111111111111114</v>
      </c>
      <c r="R44" s="77"/>
      <c r="S44" s="79">
        <f>(S43/36)*100</f>
        <v>69.444444444444443</v>
      </c>
      <c r="T44" s="77"/>
      <c r="U44" s="79">
        <f>(U43/36)*100</f>
        <v>88.888888888888886</v>
      </c>
    </row>
    <row r="45" spans="1:26" ht="15.75" customHeight="1" x14ac:dyDescent="0.25">
      <c r="A45" s="18"/>
      <c r="B45" s="238" t="s">
        <v>165</v>
      </c>
      <c r="C45" s="239"/>
      <c r="D45" s="18">
        <v>3</v>
      </c>
      <c r="E45" s="19">
        <f>E44*D45/100</f>
        <v>2.75</v>
      </c>
      <c r="F45" s="17">
        <v>3</v>
      </c>
      <c r="G45" s="19">
        <f>G44*F45/100</f>
        <v>2.6666666666666661</v>
      </c>
      <c r="H45" s="17"/>
      <c r="I45" s="19"/>
      <c r="J45" s="17"/>
      <c r="K45" s="19"/>
      <c r="L45" s="17">
        <v>2</v>
      </c>
      <c r="M45" s="19">
        <f>M44*L45/100</f>
        <v>1.6111111111111112</v>
      </c>
      <c r="N45" s="17"/>
      <c r="O45" s="19"/>
      <c r="P45" s="17"/>
      <c r="Q45" s="19"/>
      <c r="R45" s="17"/>
      <c r="S45" s="19"/>
      <c r="T45" s="17">
        <v>2</v>
      </c>
      <c r="U45" s="19">
        <f>U44*T45/100</f>
        <v>1.7777777777777777</v>
      </c>
      <c r="X45" s="148"/>
      <c r="Y45" s="149"/>
      <c r="Z45" s="11"/>
    </row>
    <row r="46" spans="1:26" ht="15.75" customHeight="1" x14ac:dyDescent="0.25">
      <c r="A46" s="18"/>
      <c r="B46" s="238" t="s">
        <v>166</v>
      </c>
      <c r="C46" s="239"/>
      <c r="D46" s="18">
        <v>3</v>
      </c>
      <c r="E46" s="19">
        <f>E44*D46/100</f>
        <v>2.75</v>
      </c>
      <c r="F46" s="17">
        <v>3</v>
      </c>
      <c r="G46" s="19">
        <f>G44*F46/100</f>
        <v>2.6666666666666661</v>
      </c>
      <c r="H46" s="17">
        <v>3</v>
      </c>
      <c r="I46" s="19">
        <f>I44*H46/100</f>
        <v>1.2500000000000002</v>
      </c>
      <c r="J46" s="17">
        <v>3</v>
      </c>
      <c r="K46" s="19">
        <f>K44*J46/100</f>
        <v>2.833333333333333</v>
      </c>
      <c r="L46" s="17">
        <v>3</v>
      </c>
      <c r="M46" s="19">
        <f>M44*L46/100</f>
        <v>2.416666666666667</v>
      </c>
      <c r="N46" s="17">
        <v>3</v>
      </c>
      <c r="O46" s="19">
        <f>O44*N46/100</f>
        <v>2.1666666666666661</v>
      </c>
      <c r="P46" s="17">
        <v>3</v>
      </c>
      <c r="Q46" s="19">
        <f>Q44*P46/100</f>
        <v>2.5833333333333339</v>
      </c>
      <c r="R46" s="17">
        <v>3</v>
      </c>
      <c r="S46" s="19">
        <f>S44*R46/100</f>
        <v>2.083333333333333</v>
      </c>
      <c r="T46" s="17">
        <v>3</v>
      </c>
      <c r="U46" s="19">
        <f>U44*T46/100</f>
        <v>2.6666666666666661</v>
      </c>
      <c r="X46" s="148"/>
      <c r="Y46" s="149"/>
      <c r="Z46" s="11"/>
    </row>
    <row r="47" spans="1:26" ht="15.75" customHeight="1" x14ac:dyDescent="0.25">
      <c r="A47" s="18"/>
      <c r="B47" s="238" t="s">
        <v>167</v>
      </c>
      <c r="C47" s="239"/>
      <c r="D47" s="18">
        <v>3</v>
      </c>
      <c r="E47" s="19">
        <f>E44*D47/100</f>
        <v>2.75</v>
      </c>
      <c r="F47" s="17">
        <v>3</v>
      </c>
      <c r="G47" s="19">
        <f>G44*F47/100</f>
        <v>2.6666666666666661</v>
      </c>
      <c r="H47" s="17">
        <v>3</v>
      </c>
      <c r="I47" s="19">
        <f>I44*H47/100</f>
        <v>1.2500000000000002</v>
      </c>
      <c r="J47" s="17">
        <v>2</v>
      </c>
      <c r="K47" s="19">
        <f>K44*J47/100</f>
        <v>1.8888888888888888</v>
      </c>
      <c r="L47" s="17">
        <v>3</v>
      </c>
      <c r="M47" s="19">
        <f>M44*L47/100</f>
        <v>2.416666666666667</v>
      </c>
      <c r="N47" s="17">
        <v>2</v>
      </c>
      <c r="O47" s="19">
        <f>O44*N47/100</f>
        <v>1.4444444444444442</v>
      </c>
      <c r="P47" s="17">
        <v>3</v>
      </c>
      <c r="Q47" s="19">
        <f>Q44*P47/100</f>
        <v>2.5833333333333339</v>
      </c>
      <c r="R47" s="17"/>
      <c r="S47" s="19"/>
      <c r="T47" s="17">
        <v>2</v>
      </c>
      <c r="U47" s="19">
        <f>U44*T47/100</f>
        <v>1.7777777777777777</v>
      </c>
      <c r="X47" s="148"/>
      <c r="Y47" s="149"/>
      <c r="Z47" s="11"/>
    </row>
    <row r="48" spans="1:26" ht="15.75" customHeight="1" x14ac:dyDescent="0.25">
      <c r="A48" s="18"/>
      <c r="B48" s="238" t="s">
        <v>168</v>
      </c>
      <c r="C48" s="239"/>
      <c r="D48" s="18">
        <v>3</v>
      </c>
      <c r="E48" s="19">
        <f>E44*D48/100</f>
        <v>2.75</v>
      </c>
      <c r="F48" s="17"/>
      <c r="G48" s="19"/>
      <c r="H48" s="17"/>
      <c r="I48" s="19"/>
      <c r="J48" s="17"/>
      <c r="K48" s="19"/>
      <c r="L48" s="17"/>
      <c r="M48" s="19"/>
      <c r="N48" s="17">
        <v>2</v>
      </c>
      <c r="O48" s="19">
        <f>O44*N48/100</f>
        <v>1.4444444444444442</v>
      </c>
      <c r="P48" s="17"/>
      <c r="Q48" s="19"/>
      <c r="R48" s="17">
        <v>3</v>
      </c>
      <c r="S48" s="19">
        <f>S44*R48/100</f>
        <v>2.083333333333333</v>
      </c>
      <c r="T48" s="17">
        <v>3</v>
      </c>
      <c r="U48" s="19">
        <f>U44*T48/100</f>
        <v>2.6666666666666661</v>
      </c>
      <c r="X48" s="148"/>
      <c r="Y48" s="149"/>
      <c r="Z48" s="11"/>
    </row>
    <row r="49" spans="1:26" ht="15.75" customHeight="1" x14ac:dyDescent="0.25">
      <c r="A49" s="18"/>
      <c r="B49" s="238" t="s">
        <v>169</v>
      </c>
      <c r="C49" s="239"/>
      <c r="D49" s="18">
        <v>2</v>
      </c>
      <c r="E49" s="19">
        <f>E44*D49/100</f>
        <v>1.833333333333333</v>
      </c>
      <c r="F49" s="17">
        <v>2</v>
      </c>
      <c r="G49" s="19">
        <f>G44*F49/100</f>
        <v>1.7777777777777777</v>
      </c>
      <c r="H49" s="17"/>
      <c r="I49" s="19"/>
      <c r="J49" s="17"/>
      <c r="K49" s="19"/>
      <c r="L49" s="17"/>
      <c r="M49" s="19"/>
      <c r="N49" s="17"/>
      <c r="O49" s="19"/>
      <c r="P49" s="17">
        <v>3</v>
      </c>
      <c r="Q49" s="19">
        <f>Q44*P49/100</f>
        <v>2.5833333333333339</v>
      </c>
      <c r="R49" s="17">
        <v>3</v>
      </c>
      <c r="S49" s="19">
        <f>S44*R49/100</f>
        <v>2.083333333333333</v>
      </c>
      <c r="T49" s="17"/>
      <c r="U49" s="19"/>
      <c r="X49" s="148"/>
      <c r="Y49" s="149"/>
      <c r="Z49" s="11"/>
    </row>
    <row r="50" spans="1:26" ht="15.75" customHeight="1" x14ac:dyDescent="0.25">
      <c r="A50" s="135"/>
      <c r="B50" s="246" t="s">
        <v>170</v>
      </c>
      <c r="C50" s="241"/>
      <c r="D50" s="136">
        <v>2</v>
      </c>
      <c r="E50" s="19">
        <f>E44*D50/100</f>
        <v>1.833333333333333</v>
      </c>
      <c r="F50" s="137">
        <v>2</v>
      </c>
      <c r="G50" s="19">
        <f>G44*F50/100</f>
        <v>1.7777777777777777</v>
      </c>
      <c r="H50" s="137">
        <v>2</v>
      </c>
      <c r="I50" s="19">
        <f>I44*H50/100</f>
        <v>0.83333333333333348</v>
      </c>
      <c r="J50" s="139"/>
      <c r="K50" s="19"/>
      <c r="L50" s="139">
        <v>2</v>
      </c>
      <c r="M50" s="19">
        <f>M44*L50/100</f>
        <v>1.6111111111111112</v>
      </c>
      <c r="N50" s="139"/>
      <c r="O50" s="19"/>
      <c r="P50" s="139">
        <v>2</v>
      </c>
      <c r="Q50" s="19">
        <f>Q44*P50/100</f>
        <v>1.7222222222222223</v>
      </c>
      <c r="R50" s="139"/>
      <c r="S50" s="19"/>
      <c r="T50" s="139">
        <v>3</v>
      </c>
      <c r="U50" s="19">
        <f>U44*T50/100</f>
        <v>2.6666666666666661</v>
      </c>
      <c r="X50" s="151"/>
      <c r="Y50" s="149"/>
      <c r="Z50" s="45"/>
    </row>
    <row r="51" spans="1:26" ht="15.75" customHeight="1" x14ac:dyDescent="0.25">
      <c r="A51" s="135"/>
      <c r="B51" s="246" t="s">
        <v>171</v>
      </c>
      <c r="C51" s="241"/>
      <c r="D51" s="136">
        <v>2</v>
      </c>
      <c r="E51" s="19">
        <f>E44*D51/100</f>
        <v>1.833333333333333</v>
      </c>
      <c r="F51" s="137"/>
      <c r="G51" s="19"/>
      <c r="H51" s="137"/>
      <c r="I51" s="19"/>
      <c r="J51" s="139"/>
      <c r="K51" s="19"/>
      <c r="L51" s="139"/>
      <c r="M51" s="19"/>
      <c r="N51" s="139">
        <v>2</v>
      </c>
      <c r="O51" s="19">
        <f>O44*N51/100</f>
        <v>1.4444444444444442</v>
      </c>
      <c r="P51" s="139"/>
      <c r="Q51" s="19"/>
      <c r="R51" s="139">
        <v>2</v>
      </c>
      <c r="S51" s="19">
        <f>S44*R51/100</f>
        <v>1.3888888888888888</v>
      </c>
      <c r="T51" s="139"/>
      <c r="U51" s="19"/>
      <c r="X51" s="151"/>
      <c r="Y51" s="152"/>
      <c r="Z51" s="45"/>
    </row>
    <row r="52" spans="1:26" ht="15.75" customHeight="1" x14ac:dyDescent="0.25">
      <c r="A52" s="141"/>
      <c r="B52" s="240" t="s">
        <v>172</v>
      </c>
      <c r="C52" s="241"/>
      <c r="D52" s="142">
        <v>3</v>
      </c>
      <c r="E52" s="19">
        <f>E44*D52/100</f>
        <v>2.75</v>
      </c>
      <c r="F52" s="143">
        <v>2</v>
      </c>
      <c r="G52" s="19">
        <f>G44*F52/100</f>
        <v>1.7777777777777777</v>
      </c>
      <c r="H52" s="143"/>
      <c r="I52" s="19"/>
      <c r="J52" s="144">
        <v>2</v>
      </c>
      <c r="K52" s="19">
        <f>K44*J52/100</f>
        <v>1.8888888888888888</v>
      </c>
      <c r="L52" s="144"/>
      <c r="M52" s="19"/>
      <c r="N52" s="144">
        <v>3</v>
      </c>
      <c r="O52" s="19">
        <f>O44*N52/100</f>
        <v>2.1666666666666661</v>
      </c>
      <c r="P52" s="144"/>
      <c r="Q52" s="19"/>
      <c r="R52" s="143">
        <v>2</v>
      </c>
      <c r="S52" s="19">
        <f>S44*R52/100</f>
        <v>1.3888888888888888</v>
      </c>
      <c r="T52" s="144">
        <v>2</v>
      </c>
      <c r="U52" s="19">
        <f>U44*T52/100</f>
        <v>1.7777777777777777</v>
      </c>
      <c r="X52" s="151"/>
      <c r="Y52" s="149"/>
      <c r="Z52" s="45"/>
    </row>
    <row r="53" spans="1:26" ht="15.75" customHeight="1" x14ac:dyDescent="0.25">
      <c r="A53" s="54"/>
      <c r="B53" s="271" t="s">
        <v>273</v>
      </c>
      <c r="C53" s="272"/>
      <c r="D53" s="55"/>
      <c r="E53" s="154">
        <f>SUM(D7:D42)</f>
        <v>22.699999999999996</v>
      </c>
      <c r="F53" s="154"/>
      <c r="G53" s="154">
        <f t="shared" ref="G53:U53" si="6">SUM(F7:F42)</f>
        <v>22.799999999999994</v>
      </c>
      <c r="H53" s="154"/>
      <c r="I53" s="154">
        <f t="shared" si="6"/>
        <v>19.53</v>
      </c>
      <c r="J53" s="154"/>
      <c r="K53" s="154">
        <f t="shared" si="6"/>
        <v>24.359999999999989</v>
      </c>
      <c r="L53" s="154"/>
      <c r="M53" s="154">
        <f t="shared" si="6"/>
        <v>21.200000000000006</v>
      </c>
      <c r="N53" s="154"/>
      <c r="O53" s="154">
        <f t="shared" si="6"/>
        <v>20.630000000000006</v>
      </c>
      <c r="P53" s="154"/>
      <c r="Q53" s="154">
        <f t="shared" si="6"/>
        <v>21.83</v>
      </c>
      <c r="R53" s="154"/>
      <c r="S53" s="154">
        <f t="shared" si="6"/>
        <v>21.540000000000006</v>
      </c>
      <c r="T53" s="154"/>
      <c r="U53" s="154">
        <f t="shared" si="6"/>
        <v>23.979999999999997</v>
      </c>
    </row>
    <row r="54" spans="1:26" ht="15.75" customHeight="1" x14ac:dyDescent="0.25">
      <c r="A54" s="54"/>
      <c r="B54" s="272" t="s">
        <v>274</v>
      </c>
      <c r="C54" s="272"/>
      <c r="D54" s="55"/>
      <c r="E54" s="44">
        <f>E53/36*100</f>
        <v>63.055555555555543</v>
      </c>
      <c r="F54" s="44"/>
      <c r="G54" s="44">
        <f t="shared" ref="G54:U54" si="7">G53/36*100</f>
        <v>63.333333333333321</v>
      </c>
      <c r="H54" s="44"/>
      <c r="I54" s="44">
        <f t="shared" si="7"/>
        <v>54.25</v>
      </c>
      <c r="J54" s="44"/>
      <c r="K54" s="44">
        <f t="shared" si="7"/>
        <v>67.666666666666629</v>
      </c>
      <c r="L54" s="44"/>
      <c r="M54" s="44">
        <f t="shared" si="7"/>
        <v>58.8888888888889</v>
      </c>
      <c r="N54" s="44"/>
      <c r="O54" s="44">
        <f t="shared" si="7"/>
        <v>57.305555555555578</v>
      </c>
      <c r="P54" s="44"/>
      <c r="Q54" s="44">
        <f t="shared" si="7"/>
        <v>60.638888888888886</v>
      </c>
      <c r="R54" s="44"/>
      <c r="S54" s="44">
        <f t="shared" si="7"/>
        <v>59.83333333333335</v>
      </c>
      <c r="T54" s="44"/>
      <c r="U54" s="44">
        <f t="shared" si="7"/>
        <v>66.6111111111111</v>
      </c>
    </row>
    <row r="55" spans="1:26" ht="15.75" customHeight="1" x14ac:dyDescent="0.25">
      <c r="A55" s="51"/>
    </row>
    <row r="56" spans="1:26" ht="15.75" customHeight="1" x14ac:dyDescent="0.25">
      <c r="A56" s="51"/>
    </row>
    <row r="57" spans="1:26" ht="15.75" customHeight="1" x14ac:dyDescent="0.25">
      <c r="A57" s="51"/>
    </row>
    <row r="58" spans="1:26" ht="15.75" customHeight="1" x14ac:dyDescent="0.25">
      <c r="A58" s="51"/>
    </row>
    <row r="59" spans="1:26" ht="15.75" customHeight="1" x14ac:dyDescent="0.25">
      <c r="A59" s="51"/>
    </row>
    <row r="60" spans="1:26" ht="15.75" customHeight="1" x14ac:dyDescent="0.25">
      <c r="A60" s="51"/>
    </row>
    <row r="61" spans="1:26" ht="15.75" customHeight="1" x14ac:dyDescent="0.25">
      <c r="A61" s="51"/>
    </row>
    <row r="62" spans="1:26" ht="15.75" customHeight="1" x14ac:dyDescent="0.25">
      <c r="A62" s="51"/>
    </row>
    <row r="63" spans="1:26" ht="15.75" customHeight="1" x14ac:dyDescent="0.25">
      <c r="A63" s="51"/>
    </row>
    <row r="64" spans="1:26" ht="15.75" customHeight="1" x14ac:dyDescent="0.25">
      <c r="A64" s="51"/>
    </row>
    <row r="65" spans="7:14" ht="15.75" customHeight="1" x14ac:dyDescent="0.25"/>
    <row r="66" spans="7:14" ht="15.75" customHeight="1" x14ac:dyDescent="0.25"/>
    <row r="67" spans="7:14" ht="15.75" customHeight="1" x14ac:dyDescent="0.25">
      <c r="G67" s="52"/>
      <c r="H67" s="52"/>
      <c r="I67" s="52"/>
      <c r="K67" s="52"/>
      <c r="L67" s="52"/>
    </row>
    <row r="68" spans="7:14" ht="15.75" customHeight="1" x14ac:dyDescent="0.25">
      <c r="I68" s="52"/>
      <c r="K68" s="53"/>
      <c r="L68" s="53"/>
      <c r="M68" s="52"/>
      <c r="N68" s="52"/>
    </row>
    <row r="69" spans="7:14" ht="15.75" customHeight="1" x14ac:dyDescent="0.25"/>
    <row r="70" spans="7:14" ht="15.75" customHeight="1" x14ac:dyDescent="0.25"/>
    <row r="71" spans="7:14" ht="15.75" customHeight="1" x14ac:dyDescent="0.25"/>
    <row r="72" spans="7:14" ht="15.75" customHeight="1" x14ac:dyDescent="0.25"/>
    <row r="73" spans="7:14" ht="15.75" customHeight="1" x14ac:dyDescent="0.25"/>
    <row r="74" spans="7:14" ht="15.75" customHeight="1" x14ac:dyDescent="0.25"/>
    <row r="75" spans="7:14" ht="15.75" customHeight="1" x14ac:dyDescent="0.25"/>
    <row r="76" spans="7:14" ht="15.75" customHeight="1" x14ac:dyDescent="0.25"/>
    <row r="77" spans="7:14" ht="15.75" customHeight="1" x14ac:dyDescent="0.25"/>
    <row r="78" spans="7:14" ht="15.75" customHeight="1" x14ac:dyDescent="0.25"/>
    <row r="79" spans="7:14" ht="15.75" customHeight="1" x14ac:dyDescent="0.25"/>
    <row r="80" spans="7:14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</sheetData>
  <mergeCells count="24">
    <mergeCell ref="B53:C53"/>
    <mergeCell ref="B54:C54"/>
    <mergeCell ref="B51:C51"/>
    <mergeCell ref="B52:C52"/>
    <mergeCell ref="P6:Q6"/>
    <mergeCell ref="B49:C49"/>
    <mergeCell ref="B50:C50"/>
    <mergeCell ref="D6:E6"/>
    <mergeCell ref="F6:G6"/>
    <mergeCell ref="B46:C46"/>
    <mergeCell ref="B47:C47"/>
    <mergeCell ref="B48:C48"/>
    <mergeCell ref="B43:C43"/>
    <mergeCell ref="B44:C44"/>
    <mergeCell ref="B45:C45"/>
    <mergeCell ref="A1:U1"/>
    <mergeCell ref="A2:U2"/>
    <mergeCell ref="A4:U4"/>
    <mergeCell ref="H6:I6"/>
    <mergeCell ref="J6:K6"/>
    <mergeCell ref="L6:M6"/>
    <mergeCell ref="N6:O6"/>
    <mergeCell ref="T6:U6"/>
    <mergeCell ref="R6:S6"/>
  </mergeCells>
  <conditionalFormatting sqref="D7:D42 F7:F42 H7:H42 J7:J42 L7:L42 N7:N42 P7:P42 R7:R42 T7:T42">
    <cfRule type="cellIs" dxfId="59" priority="4" operator="lessThan">
      <formula>0.55</formula>
    </cfRule>
  </conditionalFormatting>
  <conditionalFormatting sqref="E7:E42 G7:G42 I7:I42 K7:K42 M7:M42 O7:O42 Q7:Q42 S7:S42 U7:U42">
    <cfRule type="containsText" dxfId="58" priority="2" operator="containsText" text="N">
      <formula>NOT(ISERROR(SEARCH("N",E7)))</formula>
    </cfRule>
  </conditionalFormatting>
  <printOptions horizontalCentered="1"/>
  <pageMargins left="0.7" right="0.7" top="0.75" bottom="0.75" header="0" footer="0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312"/>
  <sheetViews>
    <sheetView zoomScale="85" zoomScaleNormal="85" workbookViewId="0">
      <selection activeCell="T72" sqref="T72"/>
    </sheetView>
  </sheetViews>
  <sheetFormatPr defaultColWidth="12.5703125" defaultRowHeight="15" customHeight="1" x14ac:dyDescent="0.25"/>
  <cols>
    <col min="1" max="1" width="7.5703125" customWidth="1"/>
    <col min="2" max="2" width="10.28515625" bestFit="1" customWidth="1"/>
    <col min="3" max="3" width="45.140625" bestFit="1" customWidth="1"/>
    <col min="4" max="4" width="7.5703125" customWidth="1"/>
    <col min="5" max="5" width="8.5703125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</cols>
  <sheetData>
    <row r="1" spans="1:21" ht="15.75" x14ac:dyDescent="0.25">
      <c r="A1" s="269" t="s">
        <v>68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</row>
    <row r="2" spans="1:21" ht="15.75" x14ac:dyDescent="0.25">
      <c r="A2" s="269" t="s">
        <v>69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</row>
    <row r="3" spans="1:21" ht="15.75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</row>
    <row r="4" spans="1:21" ht="18.75" x14ac:dyDescent="0.25">
      <c r="A4" s="270" t="s">
        <v>385</v>
      </c>
      <c r="B4" s="270"/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0"/>
      <c r="U4" s="270"/>
    </row>
    <row r="6" spans="1:21" ht="104.25" customHeight="1" x14ac:dyDescent="0.25">
      <c r="A6" s="13" t="s">
        <v>71</v>
      </c>
      <c r="B6" s="13" t="s">
        <v>72</v>
      </c>
      <c r="C6" s="13" t="s">
        <v>73</v>
      </c>
      <c r="D6" s="232" t="s">
        <v>386</v>
      </c>
      <c r="E6" s="268"/>
      <c r="F6" s="232" t="s">
        <v>387</v>
      </c>
      <c r="G6" s="268"/>
      <c r="H6" s="232" t="s">
        <v>388</v>
      </c>
      <c r="I6" s="268"/>
      <c r="J6" s="232" t="s">
        <v>389</v>
      </c>
      <c r="K6" s="268"/>
      <c r="L6" s="232" t="s">
        <v>390</v>
      </c>
      <c r="M6" s="268"/>
      <c r="N6" s="232" t="s">
        <v>391</v>
      </c>
      <c r="O6" s="268"/>
      <c r="P6" s="232" t="s">
        <v>392</v>
      </c>
      <c r="Q6" s="268"/>
      <c r="R6" s="232" t="s">
        <v>393</v>
      </c>
      <c r="S6" s="268"/>
      <c r="T6" s="232" t="s">
        <v>394</v>
      </c>
      <c r="U6" s="268"/>
    </row>
    <row r="7" spans="1:21" ht="15.75" x14ac:dyDescent="0.25">
      <c r="A7" s="14">
        <v>1</v>
      </c>
      <c r="B7" s="33">
        <v>1501</v>
      </c>
      <c r="C7" s="33" t="s">
        <v>395</v>
      </c>
      <c r="D7" s="15">
        <v>0.63</v>
      </c>
      <c r="E7" s="14" t="str">
        <f t="shared" ref="E7:E57" si="0">IF(D7&gt;=55%,"Y","N")</f>
        <v>Y</v>
      </c>
      <c r="F7" s="15">
        <v>0.5</v>
      </c>
      <c r="G7" s="14" t="str">
        <f t="shared" ref="G7:G57" si="1">IF(F7&gt;=55%,"Y","N")</f>
        <v>N</v>
      </c>
      <c r="H7" s="15">
        <v>0.54</v>
      </c>
      <c r="I7" s="14" t="str">
        <f>IF(H7&gt;=55%,"Y","N")</f>
        <v>N</v>
      </c>
      <c r="J7" s="15">
        <v>0.57999999999999996</v>
      </c>
      <c r="K7" s="14" t="str">
        <f t="shared" ref="K7:K57" si="2">IF(J7&gt;=55%,"Y","N")</f>
        <v>Y</v>
      </c>
      <c r="L7" s="15">
        <v>0.46</v>
      </c>
      <c r="M7" s="14" t="str">
        <f>IF(L7&gt;=55%,"Y","N")</f>
        <v>N</v>
      </c>
      <c r="N7" s="15">
        <v>0.6</v>
      </c>
      <c r="O7" s="14" t="str">
        <f t="shared" ref="O7:O57" si="3">IF(N7&gt;=55%,"Y","N")</f>
        <v>Y</v>
      </c>
      <c r="P7" s="15">
        <v>0.64</v>
      </c>
      <c r="Q7" s="14" t="str">
        <f t="shared" ref="Q7:Q57" si="4">IF(P7&gt;=55%,"Y","N")</f>
        <v>Y</v>
      </c>
      <c r="R7" s="15">
        <v>0.71</v>
      </c>
      <c r="S7" s="14" t="str">
        <f t="shared" ref="S7:S57" si="5">IF(R7&gt;=55%,"Y","N")</f>
        <v>Y</v>
      </c>
      <c r="T7" s="15">
        <v>0.5</v>
      </c>
      <c r="U7" s="14" t="str">
        <f t="shared" ref="U7:U57" si="6">IF(T7&gt;=55%,"Y","N")</f>
        <v>N</v>
      </c>
    </row>
    <row r="8" spans="1:21" ht="15.75" x14ac:dyDescent="0.25">
      <c r="A8" s="14">
        <v>2</v>
      </c>
      <c r="B8" s="33">
        <v>1502</v>
      </c>
      <c r="C8" s="33" t="s">
        <v>396</v>
      </c>
      <c r="D8" s="15">
        <v>0.74</v>
      </c>
      <c r="E8" s="14" t="str">
        <f t="shared" si="0"/>
        <v>Y</v>
      </c>
      <c r="F8" s="15">
        <v>0.56000000000000005</v>
      </c>
      <c r="G8" s="14" t="str">
        <f t="shared" si="1"/>
        <v>Y</v>
      </c>
      <c r="H8" s="15">
        <v>0.59</v>
      </c>
      <c r="I8" s="14" t="str">
        <f t="shared" ref="I8:I57" si="7">IF(H8&gt;=55%,"Y","N")</f>
        <v>Y</v>
      </c>
      <c r="J8" s="15">
        <v>0.68</v>
      </c>
      <c r="K8" s="14" t="str">
        <f t="shared" si="2"/>
        <v>Y</v>
      </c>
      <c r="L8" s="15">
        <v>0.54</v>
      </c>
      <c r="M8" s="14" t="str">
        <f t="shared" ref="M8:M57" si="8">IF(L8&gt;=55%,"Y","N")</f>
        <v>N</v>
      </c>
      <c r="N8" s="15">
        <v>0.63500000000000001</v>
      </c>
      <c r="O8" s="14" t="str">
        <f t="shared" si="3"/>
        <v>Y</v>
      </c>
      <c r="P8" s="15">
        <v>0.67</v>
      </c>
      <c r="Q8" s="14" t="str">
        <f t="shared" si="4"/>
        <v>Y</v>
      </c>
      <c r="R8" s="15">
        <v>0.57999999999999996</v>
      </c>
      <c r="S8" s="14" t="str">
        <f t="shared" si="5"/>
        <v>Y</v>
      </c>
      <c r="T8" s="15">
        <v>0.5</v>
      </c>
      <c r="U8" s="14" t="str">
        <f t="shared" si="6"/>
        <v>N</v>
      </c>
    </row>
    <row r="9" spans="1:21" ht="15.75" x14ac:dyDescent="0.25">
      <c r="A9" s="14">
        <v>3</v>
      </c>
      <c r="B9" s="33">
        <v>1503</v>
      </c>
      <c r="C9" s="33" t="s">
        <v>397</v>
      </c>
      <c r="D9" s="15">
        <v>0.66</v>
      </c>
      <c r="E9" s="14" t="str">
        <f t="shared" si="0"/>
        <v>Y</v>
      </c>
      <c r="F9" s="15">
        <v>0.68</v>
      </c>
      <c r="G9" s="14" t="str">
        <f t="shared" si="1"/>
        <v>Y</v>
      </c>
      <c r="H9" s="15">
        <v>0.59</v>
      </c>
      <c r="I9" s="14" t="str">
        <f t="shared" si="7"/>
        <v>Y</v>
      </c>
      <c r="J9" s="15">
        <v>0.78</v>
      </c>
      <c r="K9" s="14" t="str">
        <f t="shared" si="2"/>
        <v>Y</v>
      </c>
      <c r="L9" s="15">
        <v>0.5</v>
      </c>
      <c r="M9" s="14" t="str">
        <f t="shared" si="8"/>
        <v>N</v>
      </c>
      <c r="N9" s="15">
        <v>0.62</v>
      </c>
      <c r="O9" s="14" t="str">
        <f t="shared" si="3"/>
        <v>Y</v>
      </c>
      <c r="P9" s="15">
        <v>0.68</v>
      </c>
      <c r="Q9" s="14" t="str">
        <f t="shared" si="4"/>
        <v>Y</v>
      </c>
      <c r="R9" s="15">
        <v>0.65</v>
      </c>
      <c r="S9" s="14" t="str">
        <f t="shared" si="5"/>
        <v>Y</v>
      </c>
      <c r="T9" s="15">
        <v>0.59</v>
      </c>
      <c r="U9" s="14" t="str">
        <f t="shared" si="6"/>
        <v>Y</v>
      </c>
    </row>
    <row r="10" spans="1:21" ht="15.75" x14ac:dyDescent="0.25">
      <c r="A10" s="14">
        <v>4</v>
      </c>
      <c r="B10" s="33">
        <v>1401</v>
      </c>
      <c r="C10" s="33" t="s">
        <v>398</v>
      </c>
      <c r="D10" s="15">
        <v>0.56000000000000005</v>
      </c>
      <c r="E10" s="14" t="str">
        <f t="shared" si="0"/>
        <v>Y</v>
      </c>
      <c r="F10" s="15">
        <v>0.56000000000000005</v>
      </c>
      <c r="G10" s="14" t="str">
        <f t="shared" si="1"/>
        <v>Y</v>
      </c>
      <c r="H10" s="15">
        <v>0.51</v>
      </c>
      <c r="I10" s="14" t="str">
        <f t="shared" si="7"/>
        <v>N</v>
      </c>
      <c r="J10" s="15">
        <v>0.62</v>
      </c>
      <c r="K10" s="14" t="str">
        <f t="shared" si="2"/>
        <v>Y</v>
      </c>
      <c r="L10" s="15">
        <v>0.46</v>
      </c>
      <c r="M10" s="14" t="str">
        <f t="shared" si="8"/>
        <v>N</v>
      </c>
      <c r="N10" s="15">
        <v>0.67500000000000004</v>
      </c>
      <c r="O10" s="14" t="str">
        <f t="shared" si="3"/>
        <v>Y</v>
      </c>
      <c r="P10" s="15">
        <v>0.6</v>
      </c>
      <c r="Q10" s="14" t="str">
        <f t="shared" si="4"/>
        <v>Y</v>
      </c>
      <c r="R10" s="15">
        <v>0.59</v>
      </c>
      <c r="S10" s="14" t="str">
        <f t="shared" si="5"/>
        <v>Y</v>
      </c>
      <c r="T10" s="15">
        <v>0.52</v>
      </c>
      <c r="U10" s="14" t="str">
        <f t="shared" si="6"/>
        <v>N</v>
      </c>
    </row>
    <row r="11" spans="1:21" ht="15.75" x14ac:dyDescent="0.25">
      <c r="A11" s="14">
        <v>5</v>
      </c>
      <c r="B11" s="33">
        <v>1504</v>
      </c>
      <c r="C11" s="33" t="s">
        <v>399</v>
      </c>
      <c r="D11" s="15">
        <v>0.64500000000000002</v>
      </c>
      <c r="E11" s="14" t="str">
        <f t="shared" si="0"/>
        <v>Y</v>
      </c>
      <c r="F11" s="15">
        <v>0.52</v>
      </c>
      <c r="G11" s="14" t="str">
        <f t="shared" si="1"/>
        <v>N</v>
      </c>
      <c r="H11" s="15">
        <v>0.54</v>
      </c>
      <c r="I11" s="14" t="str">
        <f t="shared" si="7"/>
        <v>N</v>
      </c>
      <c r="J11" s="15">
        <v>0.6</v>
      </c>
      <c r="K11" s="14" t="str">
        <f t="shared" si="2"/>
        <v>Y</v>
      </c>
      <c r="L11" s="15">
        <v>0.45</v>
      </c>
      <c r="M11" s="14" t="str">
        <f t="shared" si="8"/>
        <v>N</v>
      </c>
      <c r="N11" s="15">
        <v>0.56999999999999995</v>
      </c>
      <c r="O11" s="14" t="str">
        <f t="shared" si="3"/>
        <v>Y</v>
      </c>
      <c r="P11" s="15">
        <v>0.55000000000000004</v>
      </c>
      <c r="Q11" s="14" t="str">
        <f t="shared" si="4"/>
        <v>Y</v>
      </c>
      <c r="R11" s="15">
        <v>0.65</v>
      </c>
      <c r="S11" s="14" t="str">
        <f t="shared" si="5"/>
        <v>Y</v>
      </c>
      <c r="T11" s="15">
        <v>0.6</v>
      </c>
      <c r="U11" s="14" t="str">
        <f t="shared" si="6"/>
        <v>Y</v>
      </c>
    </row>
    <row r="12" spans="1:21" ht="15.75" x14ac:dyDescent="0.25">
      <c r="A12" s="14">
        <v>6</v>
      </c>
      <c r="B12" s="33">
        <v>1505</v>
      </c>
      <c r="C12" s="33" t="s">
        <v>400</v>
      </c>
      <c r="D12" s="15">
        <v>0.59</v>
      </c>
      <c r="E12" s="14" t="str">
        <f t="shared" si="0"/>
        <v>Y</v>
      </c>
      <c r="F12" s="15">
        <v>0.67</v>
      </c>
      <c r="G12" s="14" t="str">
        <f t="shared" si="1"/>
        <v>Y</v>
      </c>
      <c r="H12" s="15">
        <v>0.54</v>
      </c>
      <c r="I12" s="14" t="str">
        <f t="shared" si="7"/>
        <v>N</v>
      </c>
      <c r="J12" s="15">
        <v>0.62</v>
      </c>
      <c r="K12" s="14" t="str">
        <f t="shared" si="2"/>
        <v>Y</v>
      </c>
      <c r="L12" s="15">
        <v>0.53</v>
      </c>
      <c r="M12" s="14" t="str">
        <f t="shared" si="8"/>
        <v>N</v>
      </c>
      <c r="N12" s="15">
        <v>0.68500000000000005</v>
      </c>
      <c r="O12" s="14" t="str">
        <f t="shared" si="3"/>
        <v>Y</v>
      </c>
      <c r="P12" s="15">
        <v>0.56999999999999995</v>
      </c>
      <c r="Q12" s="14" t="str">
        <f t="shared" si="4"/>
        <v>Y</v>
      </c>
      <c r="R12" s="15">
        <v>0.63</v>
      </c>
      <c r="S12" s="14" t="str">
        <f t="shared" si="5"/>
        <v>Y</v>
      </c>
      <c r="T12" s="15">
        <v>0.6</v>
      </c>
      <c r="U12" s="14" t="str">
        <f t="shared" si="6"/>
        <v>Y</v>
      </c>
    </row>
    <row r="13" spans="1:21" ht="15.75" x14ac:dyDescent="0.25">
      <c r="A13" s="14">
        <v>7</v>
      </c>
      <c r="B13" s="33">
        <v>1441</v>
      </c>
      <c r="C13" s="33" t="s">
        <v>401</v>
      </c>
      <c r="D13" s="15">
        <v>0.53</v>
      </c>
      <c r="E13" s="14" t="str">
        <f t="shared" si="0"/>
        <v>N</v>
      </c>
      <c r="F13" s="15">
        <v>0.73</v>
      </c>
      <c r="G13" s="14" t="str">
        <f t="shared" si="1"/>
        <v>Y</v>
      </c>
      <c r="H13" s="15">
        <v>0.54</v>
      </c>
      <c r="I13" s="14" t="str">
        <f t="shared" si="7"/>
        <v>N</v>
      </c>
      <c r="J13" s="15">
        <v>0.81</v>
      </c>
      <c r="K13" s="14" t="str">
        <f t="shared" si="2"/>
        <v>Y</v>
      </c>
      <c r="L13" s="15">
        <v>0.49</v>
      </c>
      <c r="M13" s="14" t="str">
        <f t="shared" si="8"/>
        <v>N</v>
      </c>
      <c r="N13" s="15">
        <v>0.57499999999999996</v>
      </c>
      <c r="O13" s="14" t="str">
        <f t="shared" si="3"/>
        <v>Y</v>
      </c>
      <c r="P13" s="15">
        <v>0.63</v>
      </c>
      <c r="Q13" s="14" t="str">
        <f t="shared" si="4"/>
        <v>Y</v>
      </c>
      <c r="R13" s="15">
        <v>0.53</v>
      </c>
      <c r="S13" s="14" t="str">
        <f t="shared" si="5"/>
        <v>N</v>
      </c>
      <c r="T13" s="15">
        <v>0.51</v>
      </c>
      <c r="U13" s="14" t="str">
        <f t="shared" si="6"/>
        <v>N</v>
      </c>
    </row>
    <row r="14" spans="1:21" ht="15.75" x14ac:dyDescent="0.25">
      <c r="A14" s="14">
        <v>8</v>
      </c>
      <c r="B14" s="33">
        <v>1404</v>
      </c>
      <c r="C14" s="33" t="s">
        <v>402</v>
      </c>
      <c r="D14" s="15">
        <v>0.56000000000000005</v>
      </c>
      <c r="E14" s="14" t="str">
        <f t="shared" si="0"/>
        <v>Y</v>
      </c>
      <c r="F14" s="15">
        <v>0.5</v>
      </c>
      <c r="G14" s="14" t="str">
        <f t="shared" si="1"/>
        <v>N</v>
      </c>
      <c r="H14" s="15">
        <v>0.52</v>
      </c>
      <c r="I14" s="14" t="str">
        <f t="shared" si="7"/>
        <v>N</v>
      </c>
      <c r="J14" s="15">
        <v>0.57999999999999996</v>
      </c>
      <c r="K14" s="14" t="str">
        <f t="shared" si="2"/>
        <v>Y</v>
      </c>
      <c r="L14" s="15">
        <v>0.54</v>
      </c>
      <c r="M14" s="14" t="str">
        <f t="shared" si="8"/>
        <v>N</v>
      </c>
      <c r="N14" s="15">
        <v>0.6</v>
      </c>
      <c r="O14" s="14" t="str">
        <f t="shared" si="3"/>
        <v>Y</v>
      </c>
      <c r="P14" s="15">
        <v>0.73</v>
      </c>
      <c r="Q14" s="14" t="str">
        <f t="shared" si="4"/>
        <v>Y</v>
      </c>
      <c r="R14" s="15">
        <v>0.63</v>
      </c>
      <c r="S14" s="14" t="str">
        <f t="shared" si="5"/>
        <v>Y</v>
      </c>
      <c r="T14" s="15">
        <v>0.6</v>
      </c>
      <c r="U14" s="14" t="str">
        <f t="shared" si="6"/>
        <v>Y</v>
      </c>
    </row>
    <row r="15" spans="1:21" ht="15.75" x14ac:dyDescent="0.25">
      <c r="A15" s="14">
        <v>9</v>
      </c>
      <c r="B15" s="33">
        <v>1506</v>
      </c>
      <c r="C15" s="33" t="s">
        <v>403</v>
      </c>
      <c r="D15" s="15">
        <v>0.57499999999999996</v>
      </c>
      <c r="E15" s="14" t="str">
        <f t="shared" si="0"/>
        <v>Y</v>
      </c>
      <c r="F15" s="15">
        <v>0.52</v>
      </c>
      <c r="G15" s="14" t="str">
        <f t="shared" si="1"/>
        <v>N</v>
      </c>
      <c r="H15" s="15">
        <v>0.49</v>
      </c>
      <c r="I15" s="14" t="str">
        <f t="shared" si="7"/>
        <v>N</v>
      </c>
      <c r="J15" s="15">
        <v>0.66</v>
      </c>
      <c r="K15" s="14" t="str">
        <f t="shared" si="2"/>
        <v>Y</v>
      </c>
      <c r="L15" s="15">
        <v>0.49</v>
      </c>
      <c r="M15" s="14" t="str">
        <f t="shared" si="8"/>
        <v>N</v>
      </c>
      <c r="N15" s="15">
        <v>0.54500000000000004</v>
      </c>
      <c r="O15" s="14" t="str">
        <f t="shared" si="3"/>
        <v>N</v>
      </c>
      <c r="P15" s="15">
        <v>0.53</v>
      </c>
      <c r="Q15" s="14" t="str">
        <f t="shared" si="4"/>
        <v>N</v>
      </c>
      <c r="R15" s="15">
        <v>0.78</v>
      </c>
      <c r="S15" s="14" t="str">
        <f t="shared" si="5"/>
        <v>Y</v>
      </c>
      <c r="T15" s="15">
        <v>0.82</v>
      </c>
      <c r="U15" s="14" t="str">
        <f t="shared" si="6"/>
        <v>Y</v>
      </c>
    </row>
    <row r="16" spans="1:21" ht="15.75" x14ac:dyDescent="0.25">
      <c r="A16" s="14">
        <v>10</v>
      </c>
      <c r="B16" s="33">
        <v>1509</v>
      </c>
      <c r="C16" s="33" t="s">
        <v>404</v>
      </c>
      <c r="D16" s="15">
        <v>0.54500000000000004</v>
      </c>
      <c r="E16" s="14" t="str">
        <f t="shared" si="0"/>
        <v>N</v>
      </c>
      <c r="F16" s="15">
        <v>0.53</v>
      </c>
      <c r="G16" s="14" t="str">
        <f t="shared" si="1"/>
        <v>N</v>
      </c>
      <c r="H16" s="15">
        <v>0.62</v>
      </c>
      <c r="I16" s="14" t="str">
        <f t="shared" si="7"/>
        <v>Y</v>
      </c>
      <c r="J16" s="15">
        <v>0.68</v>
      </c>
      <c r="K16" s="14" t="str">
        <f t="shared" si="2"/>
        <v>Y</v>
      </c>
      <c r="L16" s="15">
        <v>0.47</v>
      </c>
      <c r="M16" s="14" t="str">
        <f t="shared" si="8"/>
        <v>N</v>
      </c>
      <c r="N16" s="15">
        <v>0.64</v>
      </c>
      <c r="O16" s="14" t="str">
        <f t="shared" si="3"/>
        <v>Y</v>
      </c>
      <c r="P16" s="15">
        <v>0.65</v>
      </c>
      <c r="Q16" s="14" t="str">
        <f t="shared" si="4"/>
        <v>Y</v>
      </c>
      <c r="R16" s="15">
        <v>0.72</v>
      </c>
      <c r="S16" s="14" t="str">
        <f t="shared" si="5"/>
        <v>Y</v>
      </c>
      <c r="T16" s="15">
        <v>0.59</v>
      </c>
      <c r="U16" s="14" t="str">
        <f t="shared" si="6"/>
        <v>Y</v>
      </c>
    </row>
    <row r="17" spans="1:21" ht="15.75" customHeight="1" x14ac:dyDescent="0.25">
      <c r="A17" s="14">
        <v>11</v>
      </c>
      <c r="B17" s="33">
        <v>1510</v>
      </c>
      <c r="C17" s="33" t="s">
        <v>405</v>
      </c>
      <c r="D17" s="15">
        <v>0.63</v>
      </c>
      <c r="E17" s="14" t="str">
        <f t="shared" si="0"/>
        <v>Y</v>
      </c>
      <c r="F17" s="15">
        <v>0.67</v>
      </c>
      <c r="G17" s="14" t="str">
        <f t="shared" si="1"/>
        <v>Y</v>
      </c>
      <c r="H17" s="15">
        <v>0.61</v>
      </c>
      <c r="I17" s="14" t="str">
        <f t="shared" si="7"/>
        <v>Y</v>
      </c>
      <c r="J17" s="15">
        <v>0.82</v>
      </c>
      <c r="K17" s="14" t="str">
        <f t="shared" si="2"/>
        <v>Y</v>
      </c>
      <c r="L17" s="15">
        <v>0.5</v>
      </c>
      <c r="M17" s="14" t="str">
        <f t="shared" si="8"/>
        <v>N</v>
      </c>
      <c r="N17" s="15">
        <v>0.63</v>
      </c>
      <c r="O17" s="14" t="str">
        <f t="shared" si="3"/>
        <v>Y</v>
      </c>
      <c r="P17" s="15">
        <v>0.71</v>
      </c>
      <c r="Q17" s="14" t="str">
        <f t="shared" si="4"/>
        <v>Y</v>
      </c>
      <c r="R17" s="15">
        <v>0.7</v>
      </c>
      <c r="S17" s="14" t="str">
        <f t="shared" si="5"/>
        <v>Y</v>
      </c>
      <c r="T17" s="15">
        <v>0.84</v>
      </c>
      <c r="U17" s="14" t="str">
        <f t="shared" si="6"/>
        <v>Y</v>
      </c>
    </row>
    <row r="18" spans="1:21" ht="15.75" customHeight="1" x14ac:dyDescent="0.25">
      <c r="A18" s="14">
        <v>12</v>
      </c>
      <c r="B18" s="33">
        <v>1511</v>
      </c>
      <c r="C18" s="33" t="s">
        <v>406</v>
      </c>
      <c r="D18" s="15">
        <v>0.66</v>
      </c>
      <c r="E18" s="14" t="str">
        <f t="shared" si="0"/>
        <v>Y</v>
      </c>
      <c r="F18" s="15">
        <v>0.52</v>
      </c>
      <c r="G18" s="14" t="str">
        <f t="shared" si="1"/>
        <v>N</v>
      </c>
      <c r="H18" s="15">
        <v>0.64</v>
      </c>
      <c r="I18" s="14" t="str">
        <f t="shared" si="7"/>
        <v>Y</v>
      </c>
      <c r="J18" s="15">
        <v>0.52</v>
      </c>
      <c r="K18" s="14" t="str">
        <f t="shared" si="2"/>
        <v>N</v>
      </c>
      <c r="L18" s="15">
        <v>0.59</v>
      </c>
      <c r="M18" s="14" t="str">
        <f t="shared" si="8"/>
        <v>Y</v>
      </c>
      <c r="N18" s="15">
        <v>0.6</v>
      </c>
      <c r="O18" s="14" t="str">
        <f t="shared" si="3"/>
        <v>Y</v>
      </c>
      <c r="P18" s="15">
        <v>0.62</v>
      </c>
      <c r="Q18" s="14" t="str">
        <f t="shared" si="4"/>
        <v>Y</v>
      </c>
      <c r="R18" s="15">
        <v>0.74</v>
      </c>
      <c r="S18" s="14" t="str">
        <f t="shared" si="5"/>
        <v>Y</v>
      </c>
      <c r="T18" s="15">
        <v>0.82</v>
      </c>
      <c r="U18" s="14" t="str">
        <f t="shared" si="6"/>
        <v>Y</v>
      </c>
    </row>
    <row r="19" spans="1:21" ht="15.75" customHeight="1" x14ac:dyDescent="0.25">
      <c r="A19" s="14">
        <v>13</v>
      </c>
      <c r="B19" s="33">
        <v>1512</v>
      </c>
      <c r="C19" s="33" t="s">
        <v>407</v>
      </c>
      <c r="D19" s="15">
        <v>0.57499999999999996</v>
      </c>
      <c r="E19" s="14" t="str">
        <f t="shared" si="0"/>
        <v>Y</v>
      </c>
      <c r="F19" s="15">
        <v>0.55000000000000004</v>
      </c>
      <c r="G19" s="14" t="str">
        <f t="shared" si="1"/>
        <v>Y</v>
      </c>
      <c r="H19" s="15">
        <v>0.49</v>
      </c>
      <c r="I19" s="14" t="str">
        <f t="shared" si="7"/>
        <v>N</v>
      </c>
      <c r="J19" s="15">
        <v>0.66</v>
      </c>
      <c r="K19" s="14" t="str">
        <f t="shared" si="2"/>
        <v>Y</v>
      </c>
      <c r="L19" s="15">
        <v>0.45</v>
      </c>
      <c r="M19" s="14" t="str">
        <f t="shared" si="8"/>
        <v>N</v>
      </c>
      <c r="N19" s="15">
        <v>0.56499999999999995</v>
      </c>
      <c r="O19" s="14" t="str">
        <f t="shared" si="3"/>
        <v>Y</v>
      </c>
      <c r="P19" s="15">
        <v>0.55000000000000004</v>
      </c>
      <c r="Q19" s="14" t="str">
        <f t="shared" si="4"/>
        <v>Y</v>
      </c>
      <c r="R19" s="15">
        <v>0.64</v>
      </c>
      <c r="S19" s="14" t="str">
        <f t="shared" si="5"/>
        <v>Y</v>
      </c>
      <c r="T19" s="15">
        <v>0.75</v>
      </c>
      <c r="U19" s="14" t="str">
        <f t="shared" si="6"/>
        <v>Y</v>
      </c>
    </row>
    <row r="20" spans="1:21" ht="15.75" customHeight="1" x14ac:dyDescent="0.25">
      <c r="A20" s="14">
        <v>14</v>
      </c>
      <c r="B20" s="33">
        <v>1409</v>
      </c>
      <c r="C20" s="33" t="s">
        <v>408</v>
      </c>
      <c r="D20" s="15">
        <v>0.56000000000000005</v>
      </c>
      <c r="E20" s="14" t="str">
        <f t="shared" si="0"/>
        <v>Y</v>
      </c>
      <c r="F20" s="15">
        <v>0.5</v>
      </c>
      <c r="G20" s="14" t="str">
        <f t="shared" si="1"/>
        <v>N</v>
      </c>
      <c r="H20" s="15">
        <v>0.53</v>
      </c>
      <c r="I20" s="14" t="str">
        <f t="shared" si="7"/>
        <v>N</v>
      </c>
      <c r="J20" s="15">
        <v>0.82</v>
      </c>
      <c r="K20" s="14" t="str">
        <f t="shared" si="2"/>
        <v>Y</v>
      </c>
      <c r="L20" s="15">
        <v>0.61</v>
      </c>
      <c r="M20" s="14" t="str">
        <f t="shared" si="8"/>
        <v>Y</v>
      </c>
      <c r="N20" s="15">
        <v>0.58499999999999996</v>
      </c>
      <c r="O20" s="14" t="str">
        <f t="shared" si="3"/>
        <v>Y</v>
      </c>
      <c r="P20" s="15">
        <v>0.65</v>
      </c>
      <c r="Q20" s="14" t="str">
        <f t="shared" si="4"/>
        <v>Y</v>
      </c>
      <c r="R20" s="15">
        <v>0.67</v>
      </c>
      <c r="S20" s="14" t="str">
        <f t="shared" si="5"/>
        <v>Y</v>
      </c>
      <c r="T20" s="15">
        <v>0.62</v>
      </c>
      <c r="U20" s="14" t="str">
        <f t="shared" si="6"/>
        <v>Y</v>
      </c>
    </row>
    <row r="21" spans="1:21" ht="15.75" customHeight="1" x14ac:dyDescent="0.25">
      <c r="A21" s="14">
        <v>15</v>
      </c>
      <c r="B21" s="33">
        <v>1513</v>
      </c>
      <c r="C21" s="33" t="s">
        <v>409</v>
      </c>
      <c r="D21" s="15">
        <v>0.62</v>
      </c>
      <c r="E21" s="14" t="str">
        <f t="shared" si="0"/>
        <v>Y</v>
      </c>
      <c r="F21" s="15">
        <v>0.5</v>
      </c>
      <c r="G21" s="14" t="str">
        <f t="shared" si="1"/>
        <v>N</v>
      </c>
      <c r="H21" s="15">
        <v>0.52</v>
      </c>
      <c r="I21" s="14" t="str">
        <f t="shared" si="7"/>
        <v>N</v>
      </c>
      <c r="J21" s="15">
        <v>0.66</v>
      </c>
      <c r="K21" s="14" t="str">
        <f t="shared" si="2"/>
        <v>Y</v>
      </c>
      <c r="L21" s="15">
        <v>0.59</v>
      </c>
      <c r="M21" s="14" t="str">
        <f t="shared" si="8"/>
        <v>Y</v>
      </c>
      <c r="N21" s="15">
        <v>0.78</v>
      </c>
      <c r="O21" s="14" t="str">
        <f t="shared" si="3"/>
        <v>Y</v>
      </c>
      <c r="P21" s="15">
        <v>0.61</v>
      </c>
      <c r="Q21" s="14" t="str">
        <f t="shared" si="4"/>
        <v>Y</v>
      </c>
      <c r="R21" s="15">
        <v>0.65</v>
      </c>
      <c r="S21" s="14" t="str">
        <f t="shared" si="5"/>
        <v>Y</v>
      </c>
      <c r="T21" s="15">
        <v>0.56000000000000005</v>
      </c>
      <c r="U21" s="14" t="str">
        <f t="shared" si="6"/>
        <v>Y</v>
      </c>
    </row>
    <row r="22" spans="1:21" ht="15.75" customHeight="1" x14ac:dyDescent="0.25">
      <c r="A22" s="14">
        <v>16</v>
      </c>
      <c r="B22" s="33">
        <v>1514</v>
      </c>
      <c r="C22" s="33" t="s">
        <v>410</v>
      </c>
      <c r="D22" s="15">
        <v>0.57999999999999996</v>
      </c>
      <c r="E22" s="14" t="str">
        <f t="shared" si="0"/>
        <v>Y</v>
      </c>
      <c r="F22" s="15">
        <v>0.54</v>
      </c>
      <c r="G22" s="14" t="str">
        <f t="shared" si="1"/>
        <v>N</v>
      </c>
      <c r="H22" s="15">
        <v>0.55000000000000004</v>
      </c>
      <c r="I22" s="14" t="str">
        <f t="shared" si="7"/>
        <v>Y</v>
      </c>
      <c r="J22" s="15">
        <v>0.86</v>
      </c>
      <c r="K22" s="14" t="str">
        <f t="shared" si="2"/>
        <v>Y</v>
      </c>
      <c r="L22" s="15">
        <v>0.47</v>
      </c>
      <c r="M22" s="14" t="str">
        <f t="shared" si="8"/>
        <v>N</v>
      </c>
      <c r="N22" s="15">
        <v>0.65</v>
      </c>
      <c r="O22" s="14" t="str">
        <f t="shared" si="3"/>
        <v>Y</v>
      </c>
      <c r="P22" s="15">
        <v>0.55000000000000004</v>
      </c>
      <c r="Q22" s="14" t="str">
        <f t="shared" si="4"/>
        <v>Y</v>
      </c>
      <c r="R22" s="15">
        <v>0.75</v>
      </c>
      <c r="S22" s="14" t="str">
        <f t="shared" si="5"/>
        <v>Y</v>
      </c>
      <c r="T22" s="15">
        <v>0.59</v>
      </c>
      <c r="U22" s="14" t="str">
        <f t="shared" si="6"/>
        <v>Y</v>
      </c>
    </row>
    <row r="23" spans="1:21" ht="15.75" customHeight="1" x14ac:dyDescent="0.25">
      <c r="A23" s="14">
        <v>17</v>
      </c>
      <c r="B23" s="33">
        <v>1515</v>
      </c>
      <c r="C23" s="33" t="s">
        <v>411</v>
      </c>
      <c r="D23" s="15">
        <v>0.65</v>
      </c>
      <c r="E23" s="14" t="str">
        <f t="shared" si="0"/>
        <v>Y</v>
      </c>
      <c r="F23" s="15">
        <v>0.71</v>
      </c>
      <c r="G23" s="14" t="str">
        <f t="shared" si="1"/>
        <v>Y</v>
      </c>
      <c r="H23" s="15">
        <v>0.69</v>
      </c>
      <c r="I23" s="14" t="str">
        <f t="shared" si="7"/>
        <v>Y</v>
      </c>
      <c r="J23" s="15">
        <v>0.88</v>
      </c>
      <c r="K23" s="14" t="str">
        <f t="shared" si="2"/>
        <v>Y</v>
      </c>
      <c r="L23" s="15">
        <v>0.62</v>
      </c>
      <c r="M23" s="14" t="str">
        <f t="shared" si="8"/>
        <v>Y</v>
      </c>
      <c r="N23" s="15">
        <v>0.67500000000000004</v>
      </c>
      <c r="O23" s="14" t="str">
        <f t="shared" si="3"/>
        <v>Y</v>
      </c>
      <c r="P23" s="15">
        <v>0.73</v>
      </c>
      <c r="Q23" s="14" t="str">
        <f t="shared" si="4"/>
        <v>Y</v>
      </c>
      <c r="R23" s="15">
        <v>0.65</v>
      </c>
      <c r="S23" s="14" t="str">
        <f t="shared" si="5"/>
        <v>Y</v>
      </c>
      <c r="T23" s="15">
        <v>0.8</v>
      </c>
      <c r="U23" s="14" t="str">
        <f t="shared" si="6"/>
        <v>Y</v>
      </c>
    </row>
    <row r="24" spans="1:21" ht="15.75" customHeight="1" x14ac:dyDescent="0.25">
      <c r="A24" s="14">
        <v>18</v>
      </c>
      <c r="B24" s="33">
        <v>1542</v>
      </c>
      <c r="C24" s="33" t="s">
        <v>412</v>
      </c>
      <c r="D24" s="15">
        <v>0.55500000000000005</v>
      </c>
      <c r="E24" s="14" t="str">
        <f t="shared" si="0"/>
        <v>Y</v>
      </c>
      <c r="F24" s="15">
        <v>0.51</v>
      </c>
      <c r="G24" s="14" t="str">
        <f t="shared" si="1"/>
        <v>N</v>
      </c>
      <c r="H24" s="15">
        <v>0.45</v>
      </c>
      <c r="I24" s="14" t="str">
        <f t="shared" si="7"/>
        <v>N</v>
      </c>
      <c r="J24" s="15">
        <v>0.64</v>
      </c>
      <c r="K24" s="14" t="str">
        <f t="shared" si="2"/>
        <v>Y</v>
      </c>
      <c r="L24" s="15">
        <v>0.45</v>
      </c>
      <c r="M24" s="14" t="str">
        <f t="shared" si="8"/>
        <v>N</v>
      </c>
      <c r="N24" s="15">
        <v>0.54</v>
      </c>
      <c r="O24" s="14" t="str">
        <f t="shared" si="3"/>
        <v>N</v>
      </c>
      <c r="P24" s="15">
        <v>0.51</v>
      </c>
      <c r="Q24" s="14" t="str">
        <f t="shared" si="4"/>
        <v>N</v>
      </c>
      <c r="R24" s="15">
        <v>0.55000000000000004</v>
      </c>
      <c r="S24" s="14" t="str">
        <f t="shared" si="5"/>
        <v>Y</v>
      </c>
      <c r="T24" s="15">
        <v>0.5</v>
      </c>
      <c r="U24" s="14" t="str">
        <f t="shared" si="6"/>
        <v>N</v>
      </c>
    </row>
    <row r="25" spans="1:21" ht="15.75" customHeight="1" x14ac:dyDescent="0.25">
      <c r="A25" s="14">
        <v>19</v>
      </c>
      <c r="B25" s="33">
        <v>1519</v>
      </c>
      <c r="C25" s="33" t="s">
        <v>413</v>
      </c>
      <c r="D25" s="15">
        <v>0.66500000000000004</v>
      </c>
      <c r="E25" s="14" t="str">
        <f t="shared" si="0"/>
        <v>Y</v>
      </c>
      <c r="F25" s="15">
        <v>0.7</v>
      </c>
      <c r="G25" s="14" t="str">
        <f t="shared" si="1"/>
        <v>Y</v>
      </c>
      <c r="H25" s="15">
        <v>0.66</v>
      </c>
      <c r="I25" s="14" t="str">
        <f t="shared" si="7"/>
        <v>Y</v>
      </c>
      <c r="J25" s="15">
        <v>0.76</v>
      </c>
      <c r="K25" s="14" t="str">
        <f t="shared" si="2"/>
        <v>Y</v>
      </c>
      <c r="L25" s="15">
        <v>0.65</v>
      </c>
      <c r="M25" s="14" t="str">
        <f t="shared" si="8"/>
        <v>Y</v>
      </c>
      <c r="N25" s="15">
        <v>0.70499999999999996</v>
      </c>
      <c r="O25" s="14" t="str">
        <f t="shared" si="3"/>
        <v>Y</v>
      </c>
      <c r="P25" s="15">
        <v>0.57999999999999996</v>
      </c>
      <c r="Q25" s="14" t="str">
        <f t="shared" si="4"/>
        <v>Y</v>
      </c>
      <c r="R25" s="15">
        <v>0.63</v>
      </c>
      <c r="S25" s="14" t="str">
        <f t="shared" si="5"/>
        <v>Y</v>
      </c>
      <c r="T25" s="15">
        <v>0.66</v>
      </c>
      <c r="U25" s="14" t="str">
        <f t="shared" si="6"/>
        <v>Y</v>
      </c>
    </row>
    <row r="26" spans="1:21" ht="15.75" customHeight="1" x14ac:dyDescent="0.25">
      <c r="A26" s="14">
        <v>20</v>
      </c>
      <c r="B26" s="33">
        <v>1520</v>
      </c>
      <c r="C26" s="33" t="s">
        <v>414</v>
      </c>
      <c r="D26" s="15">
        <v>0.61</v>
      </c>
      <c r="E26" s="14" t="str">
        <f t="shared" si="0"/>
        <v>Y</v>
      </c>
      <c r="F26" s="15">
        <v>0.51</v>
      </c>
      <c r="G26" s="14" t="str">
        <f t="shared" si="1"/>
        <v>N</v>
      </c>
      <c r="H26" s="15">
        <v>0.61</v>
      </c>
      <c r="I26" s="14" t="str">
        <f t="shared" si="7"/>
        <v>Y</v>
      </c>
      <c r="J26" s="15">
        <v>0.72</v>
      </c>
      <c r="K26" s="14" t="str">
        <f t="shared" si="2"/>
        <v>Y</v>
      </c>
      <c r="L26" s="15">
        <v>0.54</v>
      </c>
      <c r="M26" s="14" t="str">
        <f t="shared" si="8"/>
        <v>N</v>
      </c>
      <c r="N26" s="15">
        <v>0.69499999999999995</v>
      </c>
      <c r="O26" s="14" t="str">
        <f t="shared" si="3"/>
        <v>Y</v>
      </c>
      <c r="P26" s="15">
        <v>0.56999999999999995</v>
      </c>
      <c r="Q26" s="14" t="str">
        <f t="shared" si="4"/>
        <v>Y</v>
      </c>
      <c r="R26" s="15">
        <v>0.63</v>
      </c>
      <c r="S26" s="14" t="str">
        <f t="shared" si="5"/>
        <v>Y</v>
      </c>
      <c r="T26" s="15">
        <v>0.5</v>
      </c>
      <c r="U26" s="14" t="str">
        <f t="shared" si="6"/>
        <v>N</v>
      </c>
    </row>
    <row r="27" spans="1:21" ht="15.75" customHeight="1" x14ac:dyDescent="0.25">
      <c r="A27" s="14">
        <v>21</v>
      </c>
      <c r="B27" s="33">
        <v>1419</v>
      </c>
      <c r="C27" s="33" t="s">
        <v>415</v>
      </c>
      <c r="D27" s="15">
        <v>0.63</v>
      </c>
      <c r="E27" s="14" t="str">
        <f t="shared" si="0"/>
        <v>Y</v>
      </c>
      <c r="F27" s="15">
        <v>0.65</v>
      </c>
      <c r="G27" s="14" t="str">
        <f t="shared" si="1"/>
        <v>Y</v>
      </c>
      <c r="H27" s="15">
        <v>0.54</v>
      </c>
      <c r="I27" s="14" t="str">
        <f t="shared" si="7"/>
        <v>N</v>
      </c>
      <c r="J27" s="15">
        <v>0.62</v>
      </c>
      <c r="K27" s="14" t="str">
        <f t="shared" si="2"/>
        <v>Y</v>
      </c>
      <c r="L27" s="15">
        <v>0.51</v>
      </c>
      <c r="M27" s="14" t="str">
        <f t="shared" si="8"/>
        <v>N</v>
      </c>
      <c r="N27" s="15">
        <v>0.72</v>
      </c>
      <c r="O27" s="14" t="str">
        <f t="shared" si="3"/>
        <v>Y</v>
      </c>
      <c r="P27" s="15">
        <v>0.64</v>
      </c>
      <c r="Q27" s="14" t="str">
        <f t="shared" si="4"/>
        <v>Y</v>
      </c>
      <c r="R27" s="15">
        <v>0.66</v>
      </c>
      <c r="S27" s="14" t="str">
        <f t="shared" si="5"/>
        <v>Y</v>
      </c>
      <c r="T27" s="15">
        <v>0.77</v>
      </c>
      <c r="U27" s="14" t="str">
        <f t="shared" si="6"/>
        <v>Y</v>
      </c>
    </row>
    <row r="28" spans="1:21" ht="15.75" customHeight="1" x14ac:dyDescent="0.25">
      <c r="A28" s="14">
        <v>22</v>
      </c>
      <c r="B28" s="33">
        <v>1523</v>
      </c>
      <c r="C28" s="33" t="s">
        <v>416</v>
      </c>
      <c r="D28" s="15">
        <v>0.67</v>
      </c>
      <c r="E28" s="14" t="str">
        <f t="shared" si="0"/>
        <v>Y</v>
      </c>
      <c r="F28" s="15">
        <v>0.56000000000000005</v>
      </c>
      <c r="G28" s="14" t="str">
        <f t="shared" si="1"/>
        <v>Y</v>
      </c>
      <c r="H28" s="15">
        <v>0.62</v>
      </c>
      <c r="I28" s="14" t="str">
        <f t="shared" si="7"/>
        <v>Y</v>
      </c>
      <c r="J28" s="15">
        <v>0.76</v>
      </c>
      <c r="K28" s="14" t="str">
        <f t="shared" si="2"/>
        <v>Y</v>
      </c>
      <c r="L28" s="15">
        <v>0.48</v>
      </c>
      <c r="M28" s="14" t="str">
        <f t="shared" si="8"/>
        <v>N</v>
      </c>
      <c r="N28" s="15">
        <v>0.77</v>
      </c>
      <c r="O28" s="14" t="str">
        <f t="shared" si="3"/>
        <v>Y</v>
      </c>
      <c r="P28" s="15">
        <v>0.64</v>
      </c>
      <c r="Q28" s="14" t="str">
        <f t="shared" si="4"/>
        <v>Y</v>
      </c>
      <c r="R28" s="15">
        <v>0.65</v>
      </c>
      <c r="S28" s="14" t="str">
        <f t="shared" si="5"/>
        <v>Y</v>
      </c>
      <c r="T28" s="15">
        <v>0.66</v>
      </c>
      <c r="U28" s="14" t="str">
        <f t="shared" si="6"/>
        <v>Y</v>
      </c>
    </row>
    <row r="29" spans="1:21" ht="15.75" customHeight="1" x14ac:dyDescent="0.25">
      <c r="A29" s="14">
        <v>23</v>
      </c>
      <c r="B29" s="33">
        <v>1420</v>
      </c>
      <c r="C29" s="33" t="s">
        <v>417</v>
      </c>
      <c r="D29" s="15">
        <v>0.60499999999999998</v>
      </c>
      <c r="E29" s="14" t="str">
        <f t="shared" si="0"/>
        <v>Y</v>
      </c>
      <c r="F29" s="15">
        <v>0.54</v>
      </c>
      <c r="G29" s="14" t="str">
        <f t="shared" si="1"/>
        <v>N</v>
      </c>
      <c r="H29" s="15">
        <v>0.56999999999999995</v>
      </c>
      <c r="I29" s="14" t="str">
        <f t="shared" si="7"/>
        <v>Y</v>
      </c>
      <c r="J29" s="15">
        <v>0.62</v>
      </c>
      <c r="K29" s="14" t="str">
        <f t="shared" si="2"/>
        <v>Y</v>
      </c>
      <c r="L29" s="15">
        <v>0.49</v>
      </c>
      <c r="M29" s="14" t="str">
        <f t="shared" si="8"/>
        <v>N</v>
      </c>
      <c r="N29" s="15">
        <v>0.59</v>
      </c>
      <c r="O29" s="14" t="str">
        <f t="shared" si="3"/>
        <v>Y</v>
      </c>
      <c r="P29" s="15">
        <v>0.65</v>
      </c>
      <c r="Q29" s="14" t="str">
        <f t="shared" si="4"/>
        <v>Y</v>
      </c>
      <c r="R29" s="15">
        <v>0.63</v>
      </c>
      <c r="S29" s="14" t="str">
        <f t="shared" si="5"/>
        <v>Y</v>
      </c>
      <c r="T29" s="15">
        <v>0.5</v>
      </c>
      <c r="U29" s="14" t="str">
        <f t="shared" si="6"/>
        <v>N</v>
      </c>
    </row>
    <row r="30" spans="1:21" ht="15.75" customHeight="1" x14ac:dyDescent="0.25">
      <c r="A30" s="14">
        <v>24</v>
      </c>
      <c r="B30" s="33">
        <v>1524</v>
      </c>
      <c r="C30" s="33" t="s">
        <v>418</v>
      </c>
      <c r="D30" s="15">
        <v>0.63500000000000001</v>
      </c>
      <c r="E30" s="14" t="str">
        <f t="shared" si="0"/>
        <v>Y</v>
      </c>
      <c r="F30" s="15">
        <v>0.6</v>
      </c>
      <c r="G30" s="14" t="str">
        <f t="shared" si="1"/>
        <v>Y</v>
      </c>
      <c r="H30" s="15">
        <v>0.59</v>
      </c>
      <c r="I30" s="14" t="str">
        <f t="shared" si="7"/>
        <v>Y</v>
      </c>
      <c r="J30" s="15">
        <v>0.64</v>
      </c>
      <c r="K30" s="14" t="str">
        <f t="shared" si="2"/>
        <v>Y</v>
      </c>
      <c r="L30" s="15">
        <v>0.62</v>
      </c>
      <c r="M30" s="14" t="str">
        <f t="shared" si="8"/>
        <v>Y</v>
      </c>
      <c r="N30" s="15">
        <v>0.56999999999999995</v>
      </c>
      <c r="O30" s="14" t="str">
        <f t="shared" si="3"/>
        <v>Y</v>
      </c>
      <c r="P30" s="15">
        <v>0.7</v>
      </c>
      <c r="Q30" s="14" t="str">
        <f t="shared" si="4"/>
        <v>Y</v>
      </c>
      <c r="R30" s="15">
        <v>0.6</v>
      </c>
      <c r="S30" s="14" t="str">
        <f t="shared" si="5"/>
        <v>Y</v>
      </c>
      <c r="T30" s="15">
        <v>0.59</v>
      </c>
      <c r="U30" s="14" t="str">
        <f t="shared" si="6"/>
        <v>Y</v>
      </c>
    </row>
    <row r="31" spans="1:21" ht="15.75" customHeight="1" x14ac:dyDescent="0.25">
      <c r="A31" s="14">
        <v>25</v>
      </c>
      <c r="B31" s="33">
        <v>1526</v>
      </c>
      <c r="C31" s="33" t="s">
        <v>419</v>
      </c>
      <c r="D31" s="15">
        <v>0.59</v>
      </c>
      <c r="E31" s="14" t="str">
        <f t="shared" si="0"/>
        <v>Y</v>
      </c>
      <c r="F31" s="15">
        <v>0.56999999999999995</v>
      </c>
      <c r="G31" s="14" t="str">
        <f t="shared" si="1"/>
        <v>Y</v>
      </c>
      <c r="H31" s="15">
        <v>0.56000000000000005</v>
      </c>
      <c r="I31" s="14" t="str">
        <f t="shared" si="7"/>
        <v>Y</v>
      </c>
      <c r="J31" s="15">
        <v>0.6</v>
      </c>
      <c r="K31" s="14" t="str">
        <f t="shared" si="2"/>
        <v>Y</v>
      </c>
      <c r="L31" s="15">
        <v>0.5</v>
      </c>
      <c r="M31" s="14" t="str">
        <f t="shared" si="8"/>
        <v>N</v>
      </c>
      <c r="N31" s="15">
        <v>0.65500000000000003</v>
      </c>
      <c r="O31" s="14" t="str">
        <f t="shared" si="3"/>
        <v>Y</v>
      </c>
      <c r="P31" s="15">
        <v>0.55000000000000004</v>
      </c>
      <c r="Q31" s="14" t="str">
        <f t="shared" si="4"/>
        <v>Y</v>
      </c>
      <c r="R31" s="15">
        <v>0.68</v>
      </c>
      <c r="S31" s="14" t="str">
        <f t="shared" si="5"/>
        <v>Y</v>
      </c>
      <c r="T31" s="15">
        <v>0.65</v>
      </c>
      <c r="U31" s="14" t="str">
        <f t="shared" si="6"/>
        <v>Y</v>
      </c>
    </row>
    <row r="32" spans="1:21" ht="15.75" customHeight="1" x14ac:dyDescent="0.25">
      <c r="A32" s="14">
        <v>26</v>
      </c>
      <c r="B32" s="33">
        <v>1528</v>
      </c>
      <c r="C32" s="33" t="s">
        <v>420</v>
      </c>
      <c r="D32" s="15">
        <v>0.61499999999999999</v>
      </c>
      <c r="E32" s="14" t="str">
        <f t="shared" si="0"/>
        <v>Y</v>
      </c>
      <c r="F32" s="15">
        <v>0.67</v>
      </c>
      <c r="G32" s="14" t="str">
        <f t="shared" si="1"/>
        <v>Y</v>
      </c>
      <c r="H32" s="15">
        <v>0.62</v>
      </c>
      <c r="I32" s="14" t="str">
        <f t="shared" si="7"/>
        <v>Y</v>
      </c>
      <c r="J32" s="15">
        <v>0.72</v>
      </c>
      <c r="K32" s="14" t="str">
        <f t="shared" si="2"/>
        <v>Y</v>
      </c>
      <c r="L32" s="15">
        <v>0.46</v>
      </c>
      <c r="M32" s="14" t="str">
        <f t="shared" si="8"/>
        <v>N</v>
      </c>
      <c r="N32" s="15">
        <v>0.58499999999999996</v>
      </c>
      <c r="O32" s="14" t="str">
        <f t="shared" si="3"/>
        <v>Y</v>
      </c>
      <c r="P32" s="15">
        <v>0.63</v>
      </c>
      <c r="Q32" s="14" t="str">
        <f t="shared" si="4"/>
        <v>Y</v>
      </c>
      <c r="R32" s="15">
        <v>0.72</v>
      </c>
      <c r="S32" s="14" t="str">
        <f t="shared" si="5"/>
        <v>Y</v>
      </c>
      <c r="T32" s="15">
        <v>0.63</v>
      </c>
      <c r="U32" s="14" t="str">
        <f t="shared" si="6"/>
        <v>Y</v>
      </c>
    </row>
    <row r="33" spans="1:21" ht="15.75" customHeight="1" x14ac:dyDescent="0.25">
      <c r="A33" s="14">
        <v>27</v>
      </c>
      <c r="B33" s="33">
        <v>1529</v>
      </c>
      <c r="C33" s="63" t="s">
        <v>421</v>
      </c>
      <c r="D33" s="15">
        <v>0.63500000000000001</v>
      </c>
      <c r="E33" s="14" t="str">
        <f t="shared" si="0"/>
        <v>Y</v>
      </c>
      <c r="F33" s="15">
        <v>0.55000000000000004</v>
      </c>
      <c r="G33" s="14" t="str">
        <f t="shared" si="1"/>
        <v>Y</v>
      </c>
      <c r="H33" s="15">
        <v>0.56999999999999995</v>
      </c>
      <c r="I33" s="14" t="str">
        <f t="shared" si="7"/>
        <v>Y</v>
      </c>
      <c r="J33" s="15">
        <v>0.74</v>
      </c>
      <c r="K33" s="14" t="str">
        <f t="shared" si="2"/>
        <v>Y</v>
      </c>
      <c r="L33" s="15">
        <v>0.49</v>
      </c>
      <c r="M33" s="14" t="str">
        <f t="shared" si="8"/>
        <v>N</v>
      </c>
      <c r="N33" s="15">
        <v>0.625</v>
      </c>
      <c r="O33" s="14" t="str">
        <f t="shared" si="3"/>
        <v>Y</v>
      </c>
      <c r="P33" s="15">
        <v>0.63</v>
      </c>
      <c r="Q33" s="14" t="str">
        <f t="shared" si="4"/>
        <v>Y</v>
      </c>
      <c r="R33" s="15">
        <v>0.66</v>
      </c>
      <c r="S33" s="14" t="str">
        <f t="shared" si="5"/>
        <v>Y</v>
      </c>
      <c r="T33" s="15">
        <v>0.63</v>
      </c>
      <c r="U33" s="14" t="str">
        <f t="shared" si="6"/>
        <v>Y</v>
      </c>
    </row>
    <row r="34" spans="1:21" ht="15.75" customHeight="1" x14ac:dyDescent="0.25">
      <c r="A34" s="14">
        <v>28</v>
      </c>
      <c r="B34" s="33">
        <v>1530</v>
      </c>
      <c r="C34" s="33" t="s">
        <v>422</v>
      </c>
      <c r="D34" s="15">
        <v>0.73</v>
      </c>
      <c r="E34" s="14" t="str">
        <f t="shared" si="0"/>
        <v>Y</v>
      </c>
      <c r="F34" s="15">
        <v>0.6</v>
      </c>
      <c r="G34" s="14" t="str">
        <f t="shared" si="1"/>
        <v>Y</v>
      </c>
      <c r="H34" s="15">
        <v>0.57999999999999996</v>
      </c>
      <c r="I34" s="14" t="str">
        <f t="shared" si="7"/>
        <v>Y</v>
      </c>
      <c r="J34" s="15">
        <v>0.74</v>
      </c>
      <c r="K34" s="14" t="str">
        <f t="shared" si="2"/>
        <v>Y</v>
      </c>
      <c r="L34" s="15">
        <v>0.49</v>
      </c>
      <c r="M34" s="14" t="str">
        <f t="shared" si="8"/>
        <v>N</v>
      </c>
      <c r="N34" s="15">
        <v>0.71</v>
      </c>
      <c r="O34" s="14" t="str">
        <f t="shared" si="3"/>
        <v>Y</v>
      </c>
      <c r="P34" s="15">
        <v>0.66</v>
      </c>
      <c r="Q34" s="14" t="str">
        <f t="shared" si="4"/>
        <v>Y</v>
      </c>
      <c r="R34" s="15">
        <v>0.71</v>
      </c>
      <c r="S34" s="14" t="str">
        <f t="shared" si="5"/>
        <v>Y</v>
      </c>
      <c r="T34" s="15">
        <v>0.79</v>
      </c>
      <c r="U34" s="14" t="str">
        <f t="shared" si="6"/>
        <v>Y</v>
      </c>
    </row>
    <row r="35" spans="1:21" ht="15.75" customHeight="1" x14ac:dyDescent="0.25">
      <c r="A35" s="14">
        <v>29</v>
      </c>
      <c r="B35" s="33">
        <v>1531</v>
      </c>
      <c r="C35" s="33" t="s">
        <v>423</v>
      </c>
      <c r="D35" s="15">
        <v>0.69499999999999995</v>
      </c>
      <c r="E35" s="14" t="str">
        <f t="shared" si="0"/>
        <v>Y</v>
      </c>
      <c r="F35" s="15">
        <v>0.69</v>
      </c>
      <c r="G35" s="14" t="str">
        <f t="shared" si="1"/>
        <v>Y</v>
      </c>
      <c r="H35" s="15">
        <v>0.61</v>
      </c>
      <c r="I35" s="14" t="str">
        <f t="shared" si="7"/>
        <v>Y</v>
      </c>
      <c r="J35" s="15">
        <v>0.84</v>
      </c>
      <c r="K35" s="14" t="str">
        <f t="shared" si="2"/>
        <v>Y</v>
      </c>
      <c r="L35" s="15">
        <v>0.54</v>
      </c>
      <c r="M35" s="14" t="str">
        <f t="shared" si="8"/>
        <v>N</v>
      </c>
      <c r="N35" s="15">
        <v>0.61</v>
      </c>
      <c r="O35" s="14" t="str">
        <f t="shared" si="3"/>
        <v>Y</v>
      </c>
      <c r="P35" s="15">
        <v>0.72</v>
      </c>
      <c r="Q35" s="14" t="str">
        <f t="shared" si="4"/>
        <v>Y</v>
      </c>
      <c r="R35" s="15">
        <v>0.77</v>
      </c>
      <c r="S35" s="14" t="str">
        <f t="shared" si="5"/>
        <v>Y</v>
      </c>
      <c r="T35" s="15">
        <v>0.77</v>
      </c>
      <c r="U35" s="14" t="str">
        <f t="shared" si="6"/>
        <v>Y</v>
      </c>
    </row>
    <row r="36" spans="1:21" ht="15.75" customHeight="1" x14ac:dyDescent="0.25">
      <c r="A36" s="14">
        <v>30</v>
      </c>
      <c r="B36" s="33">
        <v>1532</v>
      </c>
      <c r="C36" s="33" t="s">
        <v>424</v>
      </c>
      <c r="D36" s="15">
        <v>0.56499999999999995</v>
      </c>
      <c r="E36" s="14" t="str">
        <f t="shared" si="0"/>
        <v>Y</v>
      </c>
      <c r="F36" s="15">
        <v>0.53</v>
      </c>
      <c r="G36" s="14" t="str">
        <f t="shared" si="1"/>
        <v>N</v>
      </c>
      <c r="H36" s="15">
        <v>0.49</v>
      </c>
      <c r="I36" s="14" t="str">
        <f t="shared" si="7"/>
        <v>N</v>
      </c>
      <c r="J36" s="15">
        <v>0.64</v>
      </c>
      <c r="K36" s="14" t="str">
        <f t="shared" si="2"/>
        <v>Y</v>
      </c>
      <c r="L36" s="15">
        <v>0.52</v>
      </c>
      <c r="M36" s="14" t="str">
        <f t="shared" si="8"/>
        <v>N</v>
      </c>
      <c r="N36" s="15">
        <v>0.55000000000000004</v>
      </c>
      <c r="O36" s="14" t="str">
        <f t="shared" si="3"/>
        <v>Y</v>
      </c>
      <c r="P36" s="15">
        <v>0.56000000000000005</v>
      </c>
      <c r="Q36" s="14" t="str">
        <f t="shared" si="4"/>
        <v>Y</v>
      </c>
      <c r="R36" s="15">
        <v>0.64</v>
      </c>
      <c r="S36" s="14" t="str">
        <f t="shared" si="5"/>
        <v>Y</v>
      </c>
      <c r="T36" s="15">
        <v>0.5</v>
      </c>
      <c r="U36" s="14" t="str">
        <f t="shared" si="6"/>
        <v>N</v>
      </c>
    </row>
    <row r="37" spans="1:21" ht="15.75" customHeight="1" x14ac:dyDescent="0.25">
      <c r="A37" s="14">
        <v>31</v>
      </c>
      <c r="B37" s="33">
        <v>1533</v>
      </c>
      <c r="C37" s="33" t="s">
        <v>425</v>
      </c>
      <c r="D37" s="15">
        <v>0.57499999999999996</v>
      </c>
      <c r="E37" s="14" t="str">
        <f t="shared" si="0"/>
        <v>Y</v>
      </c>
      <c r="F37" s="15">
        <v>0.5</v>
      </c>
      <c r="G37" s="14" t="str">
        <f t="shared" si="1"/>
        <v>N</v>
      </c>
      <c r="H37" s="15">
        <v>0.48</v>
      </c>
      <c r="I37" s="14" t="str">
        <f t="shared" si="7"/>
        <v>N</v>
      </c>
      <c r="J37" s="15">
        <v>0.66</v>
      </c>
      <c r="K37" s="14" t="str">
        <f t="shared" si="2"/>
        <v>Y</v>
      </c>
      <c r="L37" s="15">
        <v>0.48</v>
      </c>
      <c r="M37" s="14" t="str">
        <f t="shared" si="8"/>
        <v>N</v>
      </c>
      <c r="N37" s="15">
        <v>0.57499999999999996</v>
      </c>
      <c r="O37" s="14" t="str">
        <f t="shared" si="3"/>
        <v>Y</v>
      </c>
      <c r="P37" s="15">
        <v>0.56999999999999995</v>
      </c>
      <c r="Q37" s="14" t="str">
        <f t="shared" si="4"/>
        <v>Y</v>
      </c>
      <c r="R37" s="15">
        <v>0.65</v>
      </c>
      <c r="S37" s="14" t="str">
        <f t="shared" si="5"/>
        <v>Y</v>
      </c>
      <c r="T37" s="15">
        <v>0.77</v>
      </c>
      <c r="U37" s="14" t="str">
        <f t="shared" si="6"/>
        <v>Y</v>
      </c>
    </row>
    <row r="38" spans="1:21" ht="15.75" customHeight="1" x14ac:dyDescent="0.25">
      <c r="A38" s="14">
        <v>32</v>
      </c>
      <c r="B38" s="33">
        <v>1430</v>
      </c>
      <c r="C38" s="33" t="s">
        <v>426</v>
      </c>
      <c r="D38" s="15">
        <v>0.5</v>
      </c>
      <c r="E38" s="14" t="str">
        <f t="shared" si="0"/>
        <v>N</v>
      </c>
      <c r="F38" s="15">
        <v>0.5</v>
      </c>
      <c r="G38" s="14" t="str">
        <f t="shared" si="1"/>
        <v>N</v>
      </c>
      <c r="H38" s="15">
        <v>0.51</v>
      </c>
      <c r="I38" s="14" t="str">
        <f t="shared" si="7"/>
        <v>N</v>
      </c>
      <c r="J38" s="15">
        <v>0.57999999999999996</v>
      </c>
      <c r="K38" s="14" t="str">
        <f t="shared" si="2"/>
        <v>Y</v>
      </c>
      <c r="L38" s="15">
        <v>0.6</v>
      </c>
      <c r="M38" s="14" t="str">
        <f t="shared" si="8"/>
        <v>Y</v>
      </c>
      <c r="N38" s="15">
        <v>0.57499999999999996</v>
      </c>
      <c r="O38" s="14" t="str">
        <f t="shared" si="3"/>
        <v>Y</v>
      </c>
      <c r="P38" s="15">
        <v>0.53</v>
      </c>
      <c r="Q38" s="14" t="str">
        <f t="shared" si="4"/>
        <v>N</v>
      </c>
      <c r="R38" s="15">
        <v>0.67</v>
      </c>
      <c r="S38" s="14" t="str">
        <f t="shared" si="5"/>
        <v>Y</v>
      </c>
      <c r="T38" s="15">
        <v>0.5</v>
      </c>
      <c r="U38" s="14" t="str">
        <f t="shared" si="6"/>
        <v>N</v>
      </c>
    </row>
    <row r="39" spans="1:21" ht="15.75" customHeight="1" x14ac:dyDescent="0.25">
      <c r="A39" s="14">
        <v>33</v>
      </c>
      <c r="B39" s="33">
        <v>1534</v>
      </c>
      <c r="C39" s="33" t="s">
        <v>427</v>
      </c>
      <c r="D39" s="15">
        <v>0.55000000000000004</v>
      </c>
      <c r="E39" s="14" t="str">
        <f t="shared" si="0"/>
        <v>Y</v>
      </c>
      <c r="F39" s="15">
        <v>0.6</v>
      </c>
      <c r="G39" s="14" t="str">
        <f t="shared" si="1"/>
        <v>Y</v>
      </c>
      <c r="H39" s="15">
        <v>0.52</v>
      </c>
      <c r="I39" s="14" t="str">
        <f t="shared" si="7"/>
        <v>N</v>
      </c>
      <c r="J39" s="15">
        <v>0.6</v>
      </c>
      <c r="K39" s="14" t="str">
        <f t="shared" si="2"/>
        <v>Y</v>
      </c>
      <c r="L39" s="15">
        <v>0.53</v>
      </c>
      <c r="M39" s="14" t="str">
        <f t="shared" si="8"/>
        <v>N</v>
      </c>
      <c r="N39" s="15">
        <v>0.53500000000000003</v>
      </c>
      <c r="O39" s="14" t="str">
        <f t="shared" si="3"/>
        <v>N</v>
      </c>
      <c r="P39" s="15">
        <v>0.56999999999999995</v>
      </c>
      <c r="Q39" s="14" t="str">
        <f t="shared" si="4"/>
        <v>Y</v>
      </c>
      <c r="R39" s="15">
        <v>0.71</v>
      </c>
      <c r="S39" s="14" t="str">
        <f t="shared" si="5"/>
        <v>Y</v>
      </c>
      <c r="T39" s="15">
        <v>0.55000000000000004</v>
      </c>
      <c r="U39" s="14" t="str">
        <f t="shared" si="6"/>
        <v>Y</v>
      </c>
    </row>
    <row r="40" spans="1:21" ht="15.75" customHeight="1" x14ac:dyDescent="0.25">
      <c r="A40" s="14">
        <v>34</v>
      </c>
      <c r="B40" s="33">
        <v>1537</v>
      </c>
      <c r="C40" s="33" t="s">
        <v>428</v>
      </c>
      <c r="D40" s="15">
        <v>0.625</v>
      </c>
      <c r="E40" s="14" t="str">
        <f t="shared" si="0"/>
        <v>Y</v>
      </c>
      <c r="F40" s="15">
        <v>0.67</v>
      </c>
      <c r="G40" s="14" t="str">
        <f t="shared" si="1"/>
        <v>Y</v>
      </c>
      <c r="H40" s="15">
        <v>0.53</v>
      </c>
      <c r="I40" s="14" t="str">
        <f t="shared" si="7"/>
        <v>N</v>
      </c>
      <c r="J40" s="15">
        <v>0.76</v>
      </c>
      <c r="K40" s="14" t="str">
        <f t="shared" si="2"/>
        <v>Y</v>
      </c>
      <c r="L40" s="15">
        <v>0.63</v>
      </c>
      <c r="M40" s="14" t="str">
        <f t="shared" si="8"/>
        <v>Y</v>
      </c>
      <c r="N40" s="15">
        <v>0.70499999999999996</v>
      </c>
      <c r="O40" s="14" t="str">
        <f t="shared" si="3"/>
        <v>Y</v>
      </c>
      <c r="P40" s="15">
        <v>0.61</v>
      </c>
      <c r="Q40" s="14" t="str">
        <f t="shared" si="4"/>
        <v>Y</v>
      </c>
      <c r="R40" s="15">
        <v>0.65</v>
      </c>
      <c r="S40" s="14" t="str">
        <f t="shared" si="5"/>
        <v>Y</v>
      </c>
      <c r="T40" s="15">
        <v>0.87</v>
      </c>
      <c r="U40" s="14" t="str">
        <f t="shared" si="6"/>
        <v>Y</v>
      </c>
    </row>
    <row r="41" spans="1:21" ht="15.75" customHeight="1" x14ac:dyDescent="0.25">
      <c r="A41" s="14">
        <v>35</v>
      </c>
      <c r="B41" s="33">
        <v>1438</v>
      </c>
      <c r="C41" s="33" t="s">
        <v>429</v>
      </c>
      <c r="D41" s="15">
        <v>0.51500000000000001</v>
      </c>
      <c r="E41" s="14" t="str">
        <f t="shared" si="0"/>
        <v>N</v>
      </c>
      <c r="F41" s="15">
        <v>0.74</v>
      </c>
      <c r="G41" s="14" t="str">
        <f t="shared" si="1"/>
        <v>Y</v>
      </c>
      <c r="H41" s="15">
        <v>0.62</v>
      </c>
      <c r="I41" s="14" t="str">
        <f t="shared" si="7"/>
        <v>Y</v>
      </c>
      <c r="J41" s="15">
        <v>0.84</v>
      </c>
      <c r="K41" s="14" t="str">
        <f t="shared" si="2"/>
        <v>Y</v>
      </c>
      <c r="L41" s="15">
        <v>0.54</v>
      </c>
      <c r="M41" s="14" t="str">
        <f t="shared" si="8"/>
        <v>N</v>
      </c>
      <c r="N41" s="15">
        <v>0.59499999999999997</v>
      </c>
      <c r="O41" s="14" t="str">
        <f t="shared" si="3"/>
        <v>Y</v>
      </c>
      <c r="P41" s="15">
        <v>0.66</v>
      </c>
      <c r="Q41" s="14" t="str">
        <f t="shared" si="4"/>
        <v>Y</v>
      </c>
      <c r="R41" s="15">
        <v>0.54</v>
      </c>
      <c r="S41" s="14" t="str">
        <f t="shared" si="5"/>
        <v>N</v>
      </c>
      <c r="T41" s="15">
        <v>0.54</v>
      </c>
      <c r="U41" s="14" t="str">
        <f t="shared" si="6"/>
        <v>N</v>
      </c>
    </row>
    <row r="42" spans="1:21" ht="15.75" customHeight="1" x14ac:dyDescent="0.25">
      <c r="A42" s="14">
        <v>36</v>
      </c>
      <c r="B42" s="33">
        <v>1440</v>
      </c>
      <c r="C42" s="33" t="s">
        <v>430</v>
      </c>
      <c r="D42" s="15">
        <v>0.56999999999999995</v>
      </c>
      <c r="E42" s="14" t="str">
        <f t="shared" si="0"/>
        <v>Y</v>
      </c>
      <c r="F42" s="15">
        <v>0.55000000000000004</v>
      </c>
      <c r="G42" s="14" t="str">
        <f t="shared" si="1"/>
        <v>Y</v>
      </c>
      <c r="H42" s="15">
        <v>0.53</v>
      </c>
      <c r="I42" s="14" t="str">
        <f t="shared" si="7"/>
        <v>N</v>
      </c>
      <c r="J42" s="15">
        <v>0.76</v>
      </c>
      <c r="K42" s="14" t="str">
        <f t="shared" si="2"/>
        <v>Y</v>
      </c>
      <c r="L42" s="15">
        <v>0.48</v>
      </c>
      <c r="M42" s="14" t="str">
        <f t="shared" si="8"/>
        <v>N</v>
      </c>
      <c r="N42" s="15">
        <v>0.64500000000000002</v>
      </c>
      <c r="O42" s="14" t="str">
        <f t="shared" si="3"/>
        <v>Y</v>
      </c>
      <c r="P42" s="15">
        <v>0.52</v>
      </c>
      <c r="Q42" s="14" t="str">
        <f t="shared" si="4"/>
        <v>N</v>
      </c>
      <c r="R42" s="15">
        <v>0.64</v>
      </c>
      <c r="S42" s="14" t="str">
        <f t="shared" si="5"/>
        <v>Y</v>
      </c>
      <c r="T42" s="15">
        <v>0.6</v>
      </c>
      <c r="U42" s="14" t="str">
        <f t="shared" si="6"/>
        <v>Y</v>
      </c>
    </row>
    <row r="43" spans="1:21" ht="15.75" customHeight="1" x14ac:dyDescent="0.25">
      <c r="A43" s="14">
        <v>37</v>
      </c>
      <c r="B43" s="33">
        <v>1543</v>
      </c>
      <c r="C43" s="33" t="s">
        <v>431</v>
      </c>
      <c r="D43" s="15">
        <v>0.41</v>
      </c>
      <c r="E43" s="14" t="str">
        <f t="shared" si="0"/>
        <v>N</v>
      </c>
      <c r="F43" s="15">
        <v>0.56000000000000005</v>
      </c>
      <c r="G43" s="14" t="str">
        <f t="shared" si="1"/>
        <v>Y</v>
      </c>
      <c r="H43" s="15">
        <v>0.53</v>
      </c>
      <c r="I43" s="14" t="str">
        <f t="shared" si="7"/>
        <v>N</v>
      </c>
      <c r="J43" s="15">
        <v>0.57999999999999996</v>
      </c>
      <c r="K43" s="14" t="str">
        <f t="shared" si="2"/>
        <v>Y</v>
      </c>
      <c r="L43" s="15">
        <v>0.45</v>
      </c>
      <c r="M43" s="14" t="str">
        <f t="shared" si="8"/>
        <v>N</v>
      </c>
      <c r="N43" s="15">
        <v>0.60499999999999998</v>
      </c>
      <c r="O43" s="14" t="str">
        <f t="shared" si="3"/>
        <v>Y</v>
      </c>
      <c r="P43" s="15">
        <v>0.62</v>
      </c>
      <c r="Q43" s="14" t="str">
        <f t="shared" si="4"/>
        <v>Y</v>
      </c>
      <c r="R43" s="15">
        <v>0.59</v>
      </c>
      <c r="S43" s="14" t="str">
        <f t="shared" si="5"/>
        <v>Y</v>
      </c>
      <c r="T43" s="15">
        <v>0.5</v>
      </c>
      <c r="U43" s="14" t="str">
        <f t="shared" si="6"/>
        <v>N</v>
      </c>
    </row>
    <row r="44" spans="1:21" ht="15.75" customHeight="1" x14ac:dyDescent="0.25">
      <c r="A44" s="14">
        <v>38</v>
      </c>
      <c r="B44" s="33">
        <v>1539</v>
      </c>
      <c r="C44" s="33" t="s">
        <v>432</v>
      </c>
      <c r="D44" s="15">
        <v>0.71499999999999997</v>
      </c>
      <c r="E44" s="14" t="str">
        <f t="shared" si="0"/>
        <v>Y</v>
      </c>
      <c r="F44" s="15">
        <v>0.6</v>
      </c>
      <c r="G44" s="14" t="str">
        <f t="shared" si="1"/>
        <v>Y</v>
      </c>
      <c r="H44" s="15">
        <v>0.63</v>
      </c>
      <c r="I44" s="14" t="str">
        <f t="shared" si="7"/>
        <v>Y</v>
      </c>
      <c r="J44" s="15">
        <v>0.78</v>
      </c>
      <c r="K44" s="14" t="str">
        <f t="shared" si="2"/>
        <v>Y</v>
      </c>
      <c r="L44" s="15">
        <v>0.64</v>
      </c>
      <c r="M44" s="14" t="str">
        <f t="shared" si="8"/>
        <v>Y</v>
      </c>
      <c r="N44" s="15">
        <v>0.68</v>
      </c>
      <c r="O44" s="14" t="str">
        <f t="shared" si="3"/>
        <v>Y</v>
      </c>
      <c r="P44" s="15">
        <v>0.73</v>
      </c>
      <c r="Q44" s="14" t="str">
        <f t="shared" si="4"/>
        <v>Y</v>
      </c>
      <c r="R44" s="15">
        <v>0.72</v>
      </c>
      <c r="S44" s="14" t="str">
        <f t="shared" si="5"/>
        <v>Y</v>
      </c>
      <c r="T44" s="15">
        <v>0.62</v>
      </c>
      <c r="U44" s="14" t="str">
        <f t="shared" si="6"/>
        <v>Y</v>
      </c>
    </row>
    <row r="45" spans="1:21" ht="15.75" customHeight="1" x14ac:dyDescent="0.25">
      <c r="A45" s="14">
        <v>39</v>
      </c>
      <c r="B45" s="33">
        <v>1507</v>
      </c>
      <c r="C45" s="33" t="s">
        <v>433</v>
      </c>
      <c r="D45" s="15">
        <v>0.55500000000000005</v>
      </c>
      <c r="E45" s="14" t="str">
        <f t="shared" si="0"/>
        <v>Y</v>
      </c>
      <c r="F45" s="15">
        <v>0.67</v>
      </c>
      <c r="G45" s="14" t="str">
        <f t="shared" si="1"/>
        <v>Y</v>
      </c>
      <c r="H45" s="15">
        <v>0.55000000000000004</v>
      </c>
      <c r="I45" s="14" t="str">
        <f t="shared" si="7"/>
        <v>Y</v>
      </c>
      <c r="J45" s="15">
        <v>0.66</v>
      </c>
      <c r="K45" s="14" t="str">
        <f t="shared" si="2"/>
        <v>Y</v>
      </c>
      <c r="L45" s="15">
        <v>0.5</v>
      </c>
      <c r="M45" s="14" t="str">
        <f t="shared" si="8"/>
        <v>N</v>
      </c>
      <c r="N45" s="15">
        <v>0.56499999999999995</v>
      </c>
      <c r="O45" s="14" t="str">
        <f t="shared" si="3"/>
        <v>Y</v>
      </c>
      <c r="P45" s="15">
        <v>0.56999999999999995</v>
      </c>
      <c r="Q45" s="14" t="str">
        <f t="shared" si="4"/>
        <v>Y</v>
      </c>
      <c r="R45" s="15">
        <v>0.66</v>
      </c>
      <c r="S45" s="14" t="str">
        <f t="shared" si="5"/>
        <v>Y</v>
      </c>
      <c r="T45" s="15">
        <v>0.5</v>
      </c>
      <c r="U45" s="14" t="str">
        <f t="shared" si="6"/>
        <v>N</v>
      </c>
    </row>
    <row r="46" spans="1:21" ht="15.75" customHeight="1" x14ac:dyDescent="0.25">
      <c r="A46" s="14">
        <v>40</v>
      </c>
      <c r="B46" s="33">
        <v>1517</v>
      </c>
      <c r="C46" s="33" t="s">
        <v>434</v>
      </c>
      <c r="D46" s="15">
        <v>0.5</v>
      </c>
      <c r="E46" s="14" t="str">
        <f t="shared" si="0"/>
        <v>N</v>
      </c>
      <c r="F46" s="15">
        <v>0.5</v>
      </c>
      <c r="G46" s="14" t="str">
        <f t="shared" si="1"/>
        <v>N</v>
      </c>
      <c r="H46" s="15">
        <v>0.46</v>
      </c>
      <c r="I46" s="14" t="str">
        <f t="shared" si="7"/>
        <v>N</v>
      </c>
      <c r="J46" s="15">
        <v>0.76</v>
      </c>
      <c r="K46" s="14" t="str">
        <f t="shared" si="2"/>
        <v>Y</v>
      </c>
      <c r="L46" s="15">
        <v>0.48</v>
      </c>
      <c r="M46" s="14" t="str">
        <f t="shared" si="8"/>
        <v>N</v>
      </c>
      <c r="N46" s="15">
        <v>0.5</v>
      </c>
      <c r="O46" s="14" t="str">
        <f t="shared" si="3"/>
        <v>N</v>
      </c>
      <c r="P46" s="15">
        <v>0.61</v>
      </c>
      <c r="Q46" s="14" t="str">
        <f t="shared" si="4"/>
        <v>Y</v>
      </c>
      <c r="R46" s="15">
        <v>0.59</v>
      </c>
      <c r="S46" s="14" t="str">
        <f t="shared" si="5"/>
        <v>Y</v>
      </c>
      <c r="T46" s="15">
        <v>0.5</v>
      </c>
      <c r="U46" s="14" t="str">
        <f t="shared" si="6"/>
        <v>N</v>
      </c>
    </row>
    <row r="47" spans="1:21" ht="15.75" customHeight="1" x14ac:dyDescent="0.25">
      <c r="A47" s="14">
        <v>41</v>
      </c>
      <c r="B47" s="33">
        <v>1518</v>
      </c>
      <c r="C47" s="33" t="s">
        <v>435</v>
      </c>
      <c r="D47" s="15">
        <v>0.625</v>
      </c>
      <c r="E47" s="14" t="str">
        <f t="shared" si="0"/>
        <v>Y</v>
      </c>
      <c r="F47" s="15">
        <v>0.66</v>
      </c>
      <c r="G47" s="14" t="str">
        <f t="shared" si="1"/>
        <v>Y</v>
      </c>
      <c r="H47" s="15">
        <v>0.6</v>
      </c>
      <c r="I47" s="14" t="str">
        <f t="shared" si="7"/>
        <v>Y</v>
      </c>
      <c r="J47" s="15">
        <v>0.78</v>
      </c>
      <c r="K47" s="14" t="str">
        <f t="shared" si="2"/>
        <v>Y</v>
      </c>
      <c r="L47" s="15">
        <v>0.64</v>
      </c>
      <c r="M47" s="14" t="str">
        <f t="shared" si="8"/>
        <v>Y</v>
      </c>
      <c r="N47" s="15">
        <v>0.63</v>
      </c>
      <c r="O47" s="14" t="str">
        <f t="shared" si="3"/>
        <v>Y</v>
      </c>
      <c r="P47" s="15">
        <v>0.71</v>
      </c>
      <c r="Q47" s="14" t="str">
        <f t="shared" si="4"/>
        <v>Y</v>
      </c>
      <c r="R47" s="15">
        <v>0.63</v>
      </c>
      <c r="S47" s="14" t="str">
        <f t="shared" si="5"/>
        <v>Y</v>
      </c>
      <c r="T47" s="15">
        <v>0.68</v>
      </c>
      <c r="U47" s="14" t="str">
        <f t="shared" si="6"/>
        <v>Y</v>
      </c>
    </row>
    <row r="48" spans="1:21" ht="15.75" customHeight="1" x14ac:dyDescent="0.25">
      <c r="A48" s="14">
        <v>42</v>
      </c>
      <c r="B48" s="33">
        <v>1522</v>
      </c>
      <c r="C48" s="33" t="s">
        <v>436</v>
      </c>
      <c r="D48" s="15">
        <v>0.57499999999999996</v>
      </c>
      <c r="E48" s="14" t="str">
        <f t="shared" si="0"/>
        <v>Y</v>
      </c>
      <c r="F48" s="15">
        <v>0.53</v>
      </c>
      <c r="G48" s="14" t="str">
        <f t="shared" si="1"/>
        <v>N</v>
      </c>
      <c r="H48" s="15">
        <v>0.57999999999999996</v>
      </c>
      <c r="I48" s="14" t="str">
        <f t="shared" si="7"/>
        <v>Y</v>
      </c>
      <c r="J48" s="15">
        <v>0.76</v>
      </c>
      <c r="K48" s="14" t="str">
        <f t="shared" si="2"/>
        <v>Y</v>
      </c>
      <c r="L48" s="15">
        <v>0.52</v>
      </c>
      <c r="M48" s="14" t="str">
        <f t="shared" si="8"/>
        <v>N</v>
      </c>
      <c r="N48" s="15">
        <v>0.59</v>
      </c>
      <c r="O48" s="14" t="str">
        <f t="shared" si="3"/>
        <v>Y</v>
      </c>
      <c r="P48" s="15">
        <v>0.69</v>
      </c>
      <c r="Q48" s="14" t="str">
        <f t="shared" si="4"/>
        <v>Y</v>
      </c>
      <c r="R48" s="15">
        <v>0.69</v>
      </c>
      <c r="S48" s="14" t="str">
        <f t="shared" si="5"/>
        <v>Y</v>
      </c>
      <c r="T48" s="15">
        <v>0.79</v>
      </c>
      <c r="U48" s="14" t="str">
        <f t="shared" si="6"/>
        <v>Y</v>
      </c>
    </row>
    <row r="49" spans="1:26" ht="15.75" customHeight="1" x14ac:dyDescent="0.25">
      <c r="A49" s="14">
        <v>43</v>
      </c>
      <c r="B49" s="33">
        <v>1525</v>
      </c>
      <c r="C49" s="33" t="s">
        <v>437</v>
      </c>
      <c r="D49" s="15">
        <v>0.57999999999999996</v>
      </c>
      <c r="E49" s="14" t="str">
        <f t="shared" si="0"/>
        <v>Y</v>
      </c>
      <c r="F49" s="15">
        <v>0.7</v>
      </c>
      <c r="G49" s="14" t="str">
        <f t="shared" si="1"/>
        <v>Y</v>
      </c>
      <c r="H49" s="15">
        <v>0.69</v>
      </c>
      <c r="I49" s="14" t="str">
        <f t="shared" si="7"/>
        <v>Y</v>
      </c>
      <c r="J49" s="15">
        <v>0.74</v>
      </c>
      <c r="K49" s="14" t="str">
        <f t="shared" si="2"/>
        <v>Y</v>
      </c>
      <c r="L49" s="15">
        <v>0.59</v>
      </c>
      <c r="M49" s="14" t="str">
        <f t="shared" si="8"/>
        <v>Y</v>
      </c>
      <c r="N49" s="15">
        <v>0.65500000000000003</v>
      </c>
      <c r="O49" s="14" t="str">
        <f t="shared" si="3"/>
        <v>Y</v>
      </c>
      <c r="P49" s="15">
        <v>0.77</v>
      </c>
      <c r="Q49" s="14" t="str">
        <f t="shared" si="4"/>
        <v>Y</v>
      </c>
      <c r="R49" s="15">
        <v>0.71</v>
      </c>
      <c r="S49" s="14" t="str">
        <f t="shared" si="5"/>
        <v>Y</v>
      </c>
      <c r="T49" s="15">
        <v>0.85</v>
      </c>
      <c r="U49" s="14" t="str">
        <f t="shared" si="6"/>
        <v>Y</v>
      </c>
    </row>
    <row r="50" spans="1:26" ht="15.75" customHeight="1" x14ac:dyDescent="0.25">
      <c r="A50" s="14">
        <v>44</v>
      </c>
      <c r="B50" s="33">
        <v>1527</v>
      </c>
      <c r="C50" s="33" t="s">
        <v>438</v>
      </c>
      <c r="D50" s="15">
        <v>0.52500000000000002</v>
      </c>
      <c r="E50" s="14" t="str">
        <f t="shared" si="0"/>
        <v>N</v>
      </c>
      <c r="F50" s="15">
        <v>0.67</v>
      </c>
      <c r="G50" s="14" t="str">
        <f t="shared" si="1"/>
        <v>Y</v>
      </c>
      <c r="H50" s="15">
        <v>0.62</v>
      </c>
      <c r="I50" s="14" t="str">
        <f t="shared" si="7"/>
        <v>Y</v>
      </c>
      <c r="J50" s="15">
        <v>0.86</v>
      </c>
      <c r="K50" s="14" t="str">
        <f t="shared" si="2"/>
        <v>Y</v>
      </c>
      <c r="L50" s="15">
        <v>0.61</v>
      </c>
      <c r="M50" s="14" t="str">
        <f t="shared" si="8"/>
        <v>Y</v>
      </c>
      <c r="N50" s="15">
        <v>0.5</v>
      </c>
      <c r="O50" s="14" t="str">
        <f t="shared" si="3"/>
        <v>N</v>
      </c>
      <c r="P50" s="15">
        <v>0.8</v>
      </c>
      <c r="Q50" s="14" t="str">
        <f t="shared" si="4"/>
        <v>Y</v>
      </c>
      <c r="R50" s="15">
        <v>0.69</v>
      </c>
      <c r="S50" s="14" t="str">
        <f t="shared" si="5"/>
        <v>Y</v>
      </c>
      <c r="T50" s="15">
        <v>0.77</v>
      </c>
      <c r="U50" s="14" t="str">
        <f t="shared" si="6"/>
        <v>Y</v>
      </c>
    </row>
    <row r="51" spans="1:26" ht="15.75" customHeight="1" x14ac:dyDescent="0.25">
      <c r="A51" s="14">
        <v>45</v>
      </c>
      <c r="B51" s="33">
        <v>1535</v>
      </c>
      <c r="C51" s="33" t="s">
        <v>439</v>
      </c>
      <c r="D51" s="15">
        <v>0.52500000000000002</v>
      </c>
      <c r="E51" s="14" t="str">
        <f t="shared" si="0"/>
        <v>N</v>
      </c>
      <c r="F51" s="15">
        <v>0.56999999999999995</v>
      </c>
      <c r="G51" s="14" t="str">
        <f t="shared" si="1"/>
        <v>Y</v>
      </c>
      <c r="H51" s="15">
        <v>0.52</v>
      </c>
      <c r="I51" s="14" t="str">
        <f t="shared" si="7"/>
        <v>N</v>
      </c>
      <c r="J51" s="15">
        <v>0.66</v>
      </c>
      <c r="K51" s="14" t="str">
        <f t="shared" si="2"/>
        <v>Y</v>
      </c>
      <c r="L51" s="15">
        <v>0.47</v>
      </c>
      <c r="M51" s="14" t="str">
        <f t="shared" si="8"/>
        <v>N</v>
      </c>
      <c r="N51" s="15">
        <v>0.5</v>
      </c>
      <c r="O51" s="14" t="str">
        <f t="shared" si="3"/>
        <v>N</v>
      </c>
      <c r="P51" s="15">
        <v>0.67</v>
      </c>
      <c r="Q51" s="14" t="str">
        <f t="shared" si="4"/>
        <v>Y</v>
      </c>
      <c r="R51" s="15">
        <v>0.68</v>
      </c>
      <c r="S51" s="14" t="str">
        <f t="shared" si="5"/>
        <v>Y</v>
      </c>
      <c r="T51" s="15">
        <v>0.5</v>
      </c>
      <c r="U51" s="14" t="str">
        <f t="shared" si="6"/>
        <v>N</v>
      </c>
    </row>
    <row r="52" spans="1:26" ht="15.75" customHeight="1" x14ac:dyDescent="0.25">
      <c r="A52" s="14">
        <v>46</v>
      </c>
      <c r="B52" s="33">
        <v>1538</v>
      </c>
      <c r="C52" s="33" t="s">
        <v>440</v>
      </c>
      <c r="D52" s="15">
        <v>0.52500000000000002</v>
      </c>
      <c r="E52" s="14" t="str">
        <f t="shared" si="0"/>
        <v>N</v>
      </c>
      <c r="F52" s="15">
        <v>0.67</v>
      </c>
      <c r="G52" s="14" t="str">
        <f t="shared" si="1"/>
        <v>Y</v>
      </c>
      <c r="H52" s="15">
        <v>0.62</v>
      </c>
      <c r="I52" s="14" t="str">
        <f t="shared" si="7"/>
        <v>Y</v>
      </c>
      <c r="J52" s="15">
        <v>0.78</v>
      </c>
      <c r="K52" s="14" t="str">
        <f t="shared" si="2"/>
        <v>Y</v>
      </c>
      <c r="L52" s="15">
        <v>0.6</v>
      </c>
      <c r="M52" s="14" t="str">
        <f t="shared" si="8"/>
        <v>Y</v>
      </c>
      <c r="N52" s="15">
        <v>0.52500000000000002</v>
      </c>
      <c r="O52" s="14" t="str">
        <f t="shared" si="3"/>
        <v>N</v>
      </c>
      <c r="P52" s="15">
        <v>0.77</v>
      </c>
      <c r="Q52" s="14" t="str">
        <f t="shared" si="4"/>
        <v>Y</v>
      </c>
      <c r="R52" s="15">
        <v>0.7</v>
      </c>
      <c r="S52" s="14" t="str">
        <f t="shared" si="5"/>
        <v>Y</v>
      </c>
      <c r="T52" s="15">
        <v>0.82</v>
      </c>
      <c r="U52" s="14" t="str">
        <f t="shared" si="6"/>
        <v>Y</v>
      </c>
    </row>
    <row r="53" spans="1:26" ht="15.75" customHeight="1" x14ac:dyDescent="0.25">
      <c r="A53" s="14">
        <v>47</v>
      </c>
      <c r="B53" s="33">
        <v>1540</v>
      </c>
      <c r="C53" s="33" t="s">
        <v>441</v>
      </c>
      <c r="D53" s="15">
        <v>0.52500000000000002</v>
      </c>
      <c r="E53" s="14" t="str">
        <f t="shared" si="0"/>
        <v>N</v>
      </c>
      <c r="F53" s="15">
        <v>0.5</v>
      </c>
      <c r="G53" s="14" t="str">
        <f t="shared" si="1"/>
        <v>N</v>
      </c>
      <c r="H53" s="15">
        <v>0.55000000000000004</v>
      </c>
      <c r="I53" s="14" t="str">
        <f t="shared" si="7"/>
        <v>Y</v>
      </c>
      <c r="J53" s="15">
        <v>0.68</v>
      </c>
      <c r="K53" s="14" t="str">
        <f t="shared" si="2"/>
        <v>Y</v>
      </c>
      <c r="L53" s="15">
        <v>0.55000000000000004</v>
      </c>
      <c r="M53" s="14" t="str">
        <f t="shared" si="8"/>
        <v>Y</v>
      </c>
      <c r="N53" s="15">
        <v>0.59</v>
      </c>
      <c r="O53" s="14" t="str">
        <f t="shared" si="3"/>
        <v>Y</v>
      </c>
      <c r="P53" s="15">
        <v>0.69</v>
      </c>
      <c r="Q53" s="14" t="str">
        <f t="shared" si="4"/>
        <v>Y</v>
      </c>
      <c r="R53" s="15">
        <v>0.6</v>
      </c>
      <c r="S53" s="14" t="str">
        <f t="shared" si="5"/>
        <v>Y</v>
      </c>
      <c r="T53" s="15">
        <v>0.56000000000000005</v>
      </c>
      <c r="U53" s="14" t="str">
        <f t="shared" si="6"/>
        <v>Y</v>
      </c>
    </row>
    <row r="54" spans="1:26" ht="15.75" customHeight="1" x14ac:dyDescent="0.25">
      <c r="A54" s="14">
        <v>48</v>
      </c>
      <c r="B54" s="33">
        <v>1541</v>
      </c>
      <c r="C54" s="33" t="s">
        <v>442</v>
      </c>
      <c r="D54" s="15">
        <v>0.5</v>
      </c>
      <c r="E54" s="14" t="str">
        <f t="shared" si="0"/>
        <v>N</v>
      </c>
      <c r="F54" s="15">
        <v>0.5</v>
      </c>
      <c r="G54" s="14" t="str">
        <f t="shared" si="1"/>
        <v>N</v>
      </c>
      <c r="H54" s="15">
        <v>0.52</v>
      </c>
      <c r="I54" s="14" t="str">
        <f t="shared" si="7"/>
        <v>N</v>
      </c>
      <c r="J54" s="15">
        <v>0.82</v>
      </c>
      <c r="K54" s="14" t="str">
        <f t="shared" si="2"/>
        <v>Y</v>
      </c>
      <c r="L54" s="15">
        <v>0.48</v>
      </c>
      <c r="M54" s="14" t="str">
        <f t="shared" si="8"/>
        <v>N</v>
      </c>
      <c r="N54" s="15">
        <v>0.51500000000000001</v>
      </c>
      <c r="O54" s="14" t="str">
        <f t="shared" si="3"/>
        <v>N</v>
      </c>
      <c r="P54" s="15">
        <v>0.7</v>
      </c>
      <c r="Q54" s="14" t="str">
        <f t="shared" si="4"/>
        <v>Y</v>
      </c>
      <c r="R54" s="15">
        <v>0.57999999999999996</v>
      </c>
      <c r="S54" s="14" t="str">
        <f t="shared" si="5"/>
        <v>Y</v>
      </c>
      <c r="T54" s="15">
        <v>0.65</v>
      </c>
      <c r="U54" s="14" t="str">
        <f t="shared" si="6"/>
        <v>Y</v>
      </c>
    </row>
    <row r="55" spans="1:26" ht="15.75" customHeight="1" x14ac:dyDescent="0.25">
      <c r="A55" s="14">
        <v>49</v>
      </c>
      <c r="B55" s="33">
        <v>1406</v>
      </c>
      <c r="C55" s="33" t="s">
        <v>443</v>
      </c>
      <c r="D55" s="15">
        <v>0.57499999999999996</v>
      </c>
      <c r="E55" s="14" t="str">
        <f t="shared" si="0"/>
        <v>Y</v>
      </c>
      <c r="F55" s="15">
        <v>0.55000000000000004</v>
      </c>
      <c r="G55" s="14" t="str">
        <f t="shared" si="1"/>
        <v>Y</v>
      </c>
      <c r="H55" s="15">
        <v>0.62</v>
      </c>
      <c r="I55" s="14" t="str">
        <f t="shared" si="7"/>
        <v>Y</v>
      </c>
      <c r="J55" s="15">
        <v>0.72</v>
      </c>
      <c r="K55" s="14" t="str">
        <f t="shared" si="2"/>
        <v>Y</v>
      </c>
      <c r="L55" s="15">
        <v>0.56000000000000005</v>
      </c>
      <c r="M55" s="14" t="str">
        <f t="shared" si="8"/>
        <v>Y</v>
      </c>
      <c r="N55" s="15">
        <v>0.68500000000000005</v>
      </c>
      <c r="O55" s="14" t="str">
        <f t="shared" si="3"/>
        <v>Y</v>
      </c>
      <c r="P55" s="15">
        <v>0.8</v>
      </c>
      <c r="Q55" s="14" t="str">
        <f t="shared" si="4"/>
        <v>Y</v>
      </c>
      <c r="R55" s="15">
        <v>0.66</v>
      </c>
      <c r="S55" s="14" t="str">
        <f t="shared" si="5"/>
        <v>Y</v>
      </c>
      <c r="T55" s="15">
        <v>0.8</v>
      </c>
      <c r="U55" s="14" t="str">
        <f t="shared" si="6"/>
        <v>Y</v>
      </c>
    </row>
    <row r="56" spans="1:26" ht="15.75" customHeight="1" x14ac:dyDescent="0.25">
      <c r="A56" s="14">
        <v>50</v>
      </c>
      <c r="B56" s="33">
        <v>1411</v>
      </c>
      <c r="C56" s="33" t="s">
        <v>444</v>
      </c>
      <c r="D56" s="15">
        <v>0.56999999999999995</v>
      </c>
      <c r="E56" s="14" t="str">
        <f t="shared" si="0"/>
        <v>Y</v>
      </c>
      <c r="F56" s="15">
        <v>0.54</v>
      </c>
      <c r="G56" s="14" t="str">
        <f t="shared" si="1"/>
        <v>N</v>
      </c>
      <c r="H56" s="15">
        <v>0.56000000000000005</v>
      </c>
      <c r="I56" s="14" t="str">
        <f t="shared" si="7"/>
        <v>Y</v>
      </c>
      <c r="J56" s="15">
        <v>0.64</v>
      </c>
      <c r="K56" s="14" t="str">
        <f t="shared" si="2"/>
        <v>Y</v>
      </c>
      <c r="L56" s="15">
        <v>0.62</v>
      </c>
      <c r="M56" s="14" t="str">
        <f t="shared" si="8"/>
        <v>Y</v>
      </c>
      <c r="N56" s="15">
        <v>0.56499999999999995</v>
      </c>
      <c r="O56" s="14" t="str">
        <f t="shared" si="3"/>
        <v>Y</v>
      </c>
      <c r="P56" s="15">
        <v>0.71</v>
      </c>
      <c r="Q56" s="14" t="str">
        <f t="shared" si="4"/>
        <v>Y</v>
      </c>
      <c r="R56" s="15">
        <v>0.62</v>
      </c>
      <c r="S56" s="14" t="str">
        <f t="shared" si="5"/>
        <v>Y</v>
      </c>
      <c r="T56" s="15">
        <v>0.8</v>
      </c>
      <c r="U56" s="14" t="str">
        <f t="shared" si="6"/>
        <v>Y</v>
      </c>
    </row>
    <row r="57" spans="1:26" ht="15.75" customHeight="1" x14ac:dyDescent="0.25">
      <c r="A57" s="14">
        <v>51</v>
      </c>
      <c r="B57" s="33">
        <v>1425</v>
      </c>
      <c r="C57" s="33" t="s">
        <v>445</v>
      </c>
      <c r="D57" s="15">
        <v>0.52</v>
      </c>
      <c r="E57" s="14" t="str">
        <f t="shared" si="0"/>
        <v>N</v>
      </c>
      <c r="F57" s="15">
        <v>0.73</v>
      </c>
      <c r="G57" s="14" t="str">
        <f t="shared" si="1"/>
        <v>Y</v>
      </c>
      <c r="H57" s="15">
        <v>0.55000000000000004</v>
      </c>
      <c r="I57" s="14" t="str">
        <f t="shared" si="7"/>
        <v>Y</v>
      </c>
      <c r="J57" s="15">
        <v>0.81</v>
      </c>
      <c r="K57" s="14" t="str">
        <f t="shared" si="2"/>
        <v>Y</v>
      </c>
      <c r="L57" s="15">
        <v>0.53</v>
      </c>
      <c r="M57" s="14" t="str">
        <f t="shared" si="8"/>
        <v>N</v>
      </c>
      <c r="N57" s="15">
        <v>0.62</v>
      </c>
      <c r="O57" s="14" t="str">
        <f t="shared" si="3"/>
        <v>Y</v>
      </c>
      <c r="P57" s="15">
        <v>0.83</v>
      </c>
      <c r="Q57" s="14" t="str">
        <f t="shared" si="4"/>
        <v>Y</v>
      </c>
      <c r="R57" s="15">
        <v>0.53</v>
      </c>
      <c r="S57" s="14" t="str">
        <f t="shared" si="5"/>
        <v>N</v>
      </c>
      <c r="T57" s="15">
        <v>0.66</v>
      </c>
      <c r="U57" s="14" t="str">
        <f t="shared" si="6"/>
        <v>Y</v>
      </c>
    </row>
    <row r="58" spans="1:26" ht="15.75" customHeight="1" x14ac:dyDescent="0.25">
      <c r="A58" s="14"/>
      <c r="B58" s="237" t="s">
        <v>163</v>
      </c>
      <c r="C58" s="237"/>
      <c r="D58" s="61"/>
      <c r="E58" s="14">
        <f>COUNTIFS(E7:E57,"Y")</f>
        <v>39</v>
      </c>
      <c r="F58" s="14"/>
      <c r="G58" s="14">
        <f>COUNTIFS(G7:G57,"Y")</f>
        <v>31</v>
      </c>
      <c r="H58" s="14"/>
      <c r="I58" s="14">
        <f>COUNTIFS(I7:I57,"Y")</f>
        <v>29</v>
      </c>
      <c r="J58" s="14"/>
      <c r="K58" s="14">
        <f>COUNTIFS(K7:K57,"Y")</f>
        <v>50</v>
      </c>
      <c r="L58" s="14"/>
      <c r="M58" s="14">
        <f>COUNTIFS(M7:M57,"Y")</f>
        <v>16</v>
      </c>
      <c r="N58" s="14"/>
      <c r="O58" s="14">
        <f>COUNTIFS(O7:O57,"Y")</f>
        <v>43</v>
      </c>
      <c r="P58" s="14"/>
      <c r="Q58" s="14">
        <f>COUNTIFS(Q7:Q57,"Y")</f>
        <v>47</v>
      </c>
      <c r="R58" s="14"/>
      <c r="S58" s="14">
        <f>COUNTIFS(S7:S57,"Y")</f>
        <v>48</v>
      </c>
      <c r="T58" s="16"/>
      <c r="U58" s="14">
        <f>COUNTIFS(U7:U57,"Y")</f>
        <v>37</v>
      </c>
    </row>
    <row r="59" spans="1:26" ht="15.75" customHeight="1" x14ac:dyDescent="0.25">
      <c r="A59" s="14"/>
      <c r="B59" s="236" t="s">
        <v>164</v>
      </c>
      <c r="C59" s="237"/>
      <c r="D59" s="61"/>
      <c r="E59" s="62">
        <f>(E58/51)*100</f>
        <v>76.470588235294116</v>
      </c>
      <c r="F59" s="14"/>
      <c r="G59" s="62">
        <f>(G58/51)*100</f>
        <v>60.784313725490193</v>
      </c>
      <c r="H59" s="62"/>
      <c r="I59" s="62">
        <f>(I58/51)*100</f>
        <v>56.862745098039213</v>
      </c>
      <c r="J59" s="62"/>
      <c r="K59" s="62">
        <f>(K58/51)*100</f>
        <v>98.039215686274503</v>
      </c>
      <c r="L59" s="62"/>
      <c r="M59" s="62">
        <f>(M58/51)*100</f>
        <v>31.372549019607842</v>
      </c>
      <c r="N59" s="62"/>
      <c r="O59" s="62">
        <f>(O58/51)*100</f>
        <v>84.313725490196077</v>
      </c>
      <c r="P59" s="62"/>
      <c r="Q59" s="62">
        <f>(Q58/51)*100</f>
        <v>92.156862745098039</v>
      </c>
      <c r="R59" s="62"/>
      <c r="S59" s="62">
        <f>(S58/51)*100</f>
        <v>94.117647058823522</v>
      </c>
      <c r="T59" s="62"/>
      <c r="U59" s="62">
        <f>(U58/51)*100</f>
        <v>72.549019607843135</v>
      </c>
    </row>
    <row r="60" spans="1:26" ht="15.75" customHeight="1" x14ac:dyDescent="0.25">
      <c r="A60" s="18"/>
      <c r="B60" s="238" t="s">
        <v>165</v>
      </c>
      <c r="C60" s="239"/>
      <c r="D60" s="18">
        <v>3</v>
      </c>
      <c r="E60" s="19">
        <f>E59*D60/100</f>
        <v>2.2941176470588234</v>
      </c>
      <c r="F60" s="17">
        <v>3</v>
      </c>
      <c r="G60" s="19">
        <f>G59*F60/100</f>
        <v>1.8235294117647058</v>
      </c>
      <c r="H60" s="17"/>
      <c r="I60" s="19"/>
      <c r="J60" s="17"/>
      <c r="K60" s="19"/>
      <c r="L60" s="17"/>
      <c r="M60" s="19"/>
      <c r="N60" s="17"/>
      <c r="O60" s="19"/>
      <c r="P60" s="17"/>
      <c r="Q60" s="19"/>
      <c r="R60" s="17"/>
      <c r="S60" s="19"/>
      <c r="T60" s="17">
        <v>2</v>
      </c>
      <c r="U60" s="19">
        <f>U59*T60/100</f>
        <v>1.4509803921568627</v>
      </c>
      <c r="V60" s="31"/>
      <c r="W60" s="31"/>
      <c r="X60" s="148"/>
      <c r="Y60" s="149"/>
      <c r="Z60" s="11"/>
    </row>
    <row r="61" spans="1:26" ht="15.75" customHeight="1" x14ac:dyDescent="0.25">
      <c r="A61" s="18"/>
      <c r="B61" s="238" t="s">
        <v>166</v>
      </c>
      <c r="C61" s="239"/>
      <c r="D61" s="18">
        <v>3</v>
      </c>
      <c r="E61" s="19">
        <f>E59*D61/100</f>
        <v>2.2941176470588234</v>
      </c>
      <c r="F61" s="17">
        <v>3</v>
      </c>
      <c r="G61" s="19">
        <f>G59*F61/100</f>
        <v>1.8235294117647058</v>
      </c>
      <c r="H61" s="17">
        <v>3</v>
      </c>
      <c r="I61" s="19">
        <f>I59*H61/100</f>
        <v>1.7058823529411762</v>
      </c>
      <c r="J61" s="17">
        <v>3</v>
      </c>
      <c r="K61" s="19">
        <f>K59*J61/100</f>
        <v>2.9411764705882355</v>
      </c>
      <c r="L61" s="17">
        <v>3</v>
      </c>
      <c r="M61" s="19">
        <f>M59*L61/100</f>
        <v>0.94117647058823517</v>
      </c>
      <c r="N61" s="17">
        <v>3</v>
      </c>
      <c r="O61" s="19">
        <f>O59*N61/100</f>
        <v>2.5294117647058822</v>
      </c>
      <c r="P61" s="17"/>
      <c r="Q61" s="19"/>
      <c r="R61" s="17">
        <v>3</v>
      </c>
      <c r="S61" s="19">
        <f>S59*R61/100</f>
        <v>2.8235294117647056</v>
      </c>
      <c r="T61" s="17">
        <v>3</v>
      </c>
      <c r="U61" s="19">
        <f>U59*T61/100</f>
        <v>2.1764705882352939</v>
      </c>
      <c r="V61" s="31"/>
      <c r="W61" s="31"/>
      <c r="X61" s="148"/>
      <c r="Y61" s="149"/>
      <c r="Z61" s="11"/>
    </row>
    <row r="62" spans="1:26" ht="15.75" customHeight="1" x14ac:dyDescent="0.25">
      <c r="A62" s="18"/>
      <c r="B62" s="238" t="s">
        <v>167</v>
      </c>
      <c r="C62" s="239"/>
      <c r="D62" s="18">
        <v>3</v>
      </c>
      <c r="E62" s="19">
        <f>E59*D62/100</f>
        <v>2.2941176470588234</v>
      </c>
      <c r="F62" s="17">
        <v>3</v>
      </c>
      <c r="G62" s="19">
        <f>G59*F62/100</f>
        <v>1.8235294117647058</v>
      </c>
      <c r="H62" s="17">
        <v>3</v>
      </c>
      <c r="I62" s="19">
        <f>I59*H62/100</f>
        <v>1.7058823529411762</v>
      </c>
      <c r="J62" s="17">
        <v>2</v>
      </c>
      <c r="K62" s="19">
        <f>K59*J62/100</f>
        <v>1.9607843137254901</v>
      </c>
      <c r="L62" s="17">
        <v>3</v>
      </c>
      <c r="M62" s="19">
        <f>M59*L62/100</f>
        <v>0.94117647058823517</v>
      </c>
      <c r="N62" s="17">
        <v>3</v>
      </c>
      <c r="O62" s="19">
        <f>O59*N62/100</f>
        <v>2.5294117647058822</v>
      </c>
      <c r="P62" s="17"/>
      <c r="Q62" s="19"/>
      <c r="R62" s="17"/>
      <c r="S62" s="19"/>
      <c r="T62" s="17">
        <v>2</v>
      </c>
      <c r="U62" s="19">
        <f>U59*T62/100</f>
        <v>1.4509803921568627</v>
      </c>
      <c r="V62" s="31"/>
      <c r="W62" s="31"/>
      <c r="X62" s="148"/>
      <c r="Y62" s="149"/>
      <c r="Z62" s="11"/>
    </row>
    <row r="63" spans="1:26" ht="15.75" customHeight="1" x14ac:dyDescent="0.25">
      <c r="A63" s="18"/>
      <c r="B63" s="238" t="s">
        <v>168</v>
      </c>
      <c r="C63" s="239"/>
      <c r="D63" s="18">
        <v>3</v>
      </c>
      <c r="E63" s="19">
        <f>E59*D63/100</f>
        <v>2.2941176470588234</v>
      </c>
      <c r="F63" s="17"/>
      <c r="G63" s="19"/>
      <c r="H63" s="17"/>
      <c r="I63" s="19"/>
      <c r="J63" s="17"/>
      <c r="K63" s="19"/>
      <c r="L63" s="17"/>
      <c r="M63" s="19"/>
      <c r="N63" s="17"/>
      <c r="O63" s="19"/>
      <c r="P63" s="17">
        <v>2</v>
      </c>
      <c r="Q63" s="19">
        <f>Q59*P63/100</f>
        <v>1.8431372549019607</v>
      </c>
      <c r="R63" s="17">
        <v>3</v>
      </c>
      <c r="S63" s="19">
        <f>S59*R63/100</f>
        <v>2.8235294117647056</v>
      </c>
      <c r="T63" s="17">
        <v>3</v>
      </c>
      <c r="U63" s="19">
        <f>U59*T63/100</f>
        <v>2.1764705882352939</v>
      </c>
      <c r="V63" s="31"/>
      <c r="W63" s="31"/>
      <c r="X63" s="148"/>
      <c r="Y63" s="149"/>
      <c r="Z63" s="11"/>
    </row>
    <row r="64" spans="1:26" ht="15.75" customHeight="1" x14ac:dyDescent="0.25">
      <c r="A64" s="18"/>
      <c r="B64" s="238" t="s">
        <v>169</v>
      </c>
      <c r="C64" s="239"/>
      <c r="D64" s="18">
        <v>2</v>
      </c>
      <c r="E64" s="19">
        <f>E59*D64/100</f>
        <v>1.5294117647058822</v>
      </c>
      <c r="F64" s="17">
        <v>2</v>
      </c>
      <c r="G64" s="19">
        <f>G59*F64/100</f>
        <v>1.2156862745098038</v>
      </c>
      <c r="H64" s="17"/>
      <c r="I64" s="19"/>
      <c r="J64" s="17"/>
      <c r="K64" s="19"/>
      <c r="L64" s="17"/>
      <c r="M64" s="19"/>
      <c r="N64" s="17">
        <v>2</v>
      </c>
      <c r="O64" s="19">
        <f>O59*N64/100</f>
        <v>1.6862745098039216</v>
      </c>
      <c r="P64" s="17"/>
      <c r="Q64" s="19"/>
      <c r="R64" s="17">
        <v>3</v>
      </c>
      <c r="S64" s="19">
        <f>S59*R64/100</f>
        <v>2.8235294117647056</v>
      </c>
      <c r="T64" s="17"/>
      <c r="U64" s="19"/>
      <c r="V64" s="31"/>
      <c r="W64" s="31"/>
      <c r="X64" s="148"/>
      <c r="Y64" s="149"/>
      <c r="Z64" s="11"/>
    </row>
    <row r="65" spans="1:26" ht="15.75" customHeight="1" x14ac:dyDescent="0.25">
      <c r="A65" s="135"/>
      <c r="B65" s="246" t="s">
        <v>170</v>
      </c>
      <c r="C65" s="241"/>
      <c r="D65" s="136">
        <v>2</v>
      </c>
      <c r="E65" s="19">
        <f>E59*D65/100</f>
        <v>1.5294117647058822</v>
      </c>
      <c r="F65" s="137">
        <v>2</v>
      </c>
      <c r="G65" s="19">
        <f>G59*F65/100</f>
        <v>1.2156862745098038</v>
      </c>
      <c r="H65" s="137">
        <v>2</v>
      </c>
      <c r="I65" s="19">
        <f>I59*H65/100</f>
        <v>1.1372549019607843</v>
      </c>
      <c r="J65" s="139"/>
      <c r="K65" s="19"/>
      <c r="L65" s="139">
        <v>2</v>
      </c>
      <c r="M65" s="19">
        <f>M59*L65/100</f>
        <v>0.62745098039215685</v>
      </c>
      <c r="N65" s="139">
        <v>2</v>
      </c>
      <c r="O65" s="19">
        <f>O59*N65/100</f>
        <v>1.6862745098039216</v>
      </c>
      <c r="P65" s="139">
        <v>3</v>
      </c>
      <c r="Q65" s="19">
        <f>Q59*P65/100</f>
        <v>2.7647058823529416</v>
      </c>
      <c r="R65" s="139"/>
      <c r="S65" s="19"/>
      <c r="T65" s="139">
        <v>3</v>
      </c>
      <c r="U65" s="19">
        <f>U59*T65/100</f>
        <v>2.1764705882352939</v>
      </c>
      <c r="V65" s="31"/>
      <c r="W65" s="31"/>
      <c r="X65" s="151"/>
      <c r="Y65" s="149"/>
      <c r="Z65" s="45"/>
    </row>
    <row r="66" spans="1:26" ht="15.75" customHeight="1" x14ac:dyDescent="0.25">
      <c r="A66" s="135"/>
      <c r="B66" s="246" t="s">
        <v>171</v>
      </c>
      <c r="C66" s="241"/>
      <c r="D66" s="136">
        <v>2</v>
      </c>
      <c r="E66" s="19">
        <f>E59*D66/100</f>
        <v>1.5294117647058822</v>
      </c>
      <c r="F66" s="137"/>
      <c r="G66" s="19"/>
      <c r="H66" s="137"/>
      <c r="I66" s="19"/>
      <c r="J66" s="139"/>
      <c r="K66" s="19"/>
      <c r="L66" s="139"/>
      <c r="M66" s="19"/>
      <c r="N66" s="139"/>
      <c r="O66" s="19"/>
      <c r="P66" s="139">
        <v>3</v>
      </c>
      <c r="Q66" s="19">
        <f>Q59*P66/100</f>
        <v>2.7647058823529416</v>
      </c>
      <c r="R66" s="139">
        <v>2</v>
      </c>
      <c r="S66" s="19">
        <f>S59*R66/100</f>
        <v>1.8823529411764703</v>
      </c>
      <c r="T66" s="139"/>
      <c r="U66" s="19"/>
      <c r="V66" s="31"/>
      <c r="W66" s="31"/>
      <c r="X66" s="151"/>
      <c r="Y66" s="152"/>
      <c r="Z66" s="45"/>
    </row>
    <row r="67" spans="1:26" ht="15.75" customHeight="1" x14ac:dyDescent="0.25">
      <c r="A67" s="141"/>
      <c r="B67" s="240" t="s">
        <v>172</v>
      </c>
      <c r="C67" s="241"/>
      <c r="D67" s="142">
        <v>3</v>
      </c>
      <c r="E67" s="19">
        <f>E59*D67/100</f>
        <v>2.2941176470588234</v>
      </c>
      <c r="F67" s="143">
        <v>2</v>
      </c>
      <c r="G67" s="19">
        <f>G59*F67/100</f>
        <v>1.2156862745098038</v>
      </c>
      <c r="H67" s="143"/>
      <c r="I67" s="19"/>
      <c r="J67" s="144">
        <v>2</v>
      </c>
      <c r="K67" s="19">
        <f>K59*J67/100</f>
        <v>1.9607843137254901</v>
      </c>
      <c r="L67" s="144"/>
      <c r="M67" s="19"/>
      <c r="N67" s="144"/>
      <c r="O67" s="19"/>
      <c r="P67" s="144"/>
      <c r="Q67" s="19"/>
      <c r="R67" s="143">
        <v>2</v>
      </c>
      <c r="S67" s="19">
        <f>S59*R67/100</f>
        <v>1.8823529411764703</v>
      </c>
      <c r="T67" s="144">
        <v>2</v>
      </c>
      <c r="U67" s="19">
        <f>U59*T67/100</f>
        <v>1.4509803921568627</v>
      </c>
      <c r="V67" s="31"/>
      <c r="W67" s="31"/>
      <c r="X67" s="151"/>
      <c r="Y67" s="149"/>
      <c r="Z67" s="45"/>
    </row>
    <row r="68" spans="1:26" ht="15.75" customHeight="1" x14ac:dyDescent="0.25">
      <c r="A68" s="14"/>
      <c r="B68" s="247" t="s">
        <v>273</v>
      </c>
      <c r="C68" s="248"/>
      <c r="D68" s="16"/>
      <c r="E68" s="154">
        <f>SUM(D7:D57)</f>
        <v>30.069999999999997</v>
      </c>
      <c r="F68" s="154"/>
      <c r="G68" s="154">
        <f t="shared" ref="G68:U68" si="9">SUM(F7:F57)</f>
        <v>29.950000000000014</v>
      </c>
      <c r="H68" s="154"/>
      <c r="I68" s="154">
        <f t="shared" si="9"/>
        <v>28.770000000000007</v>
      </c>
      <c r="J68" s="154"/>
      <c r="K68" s="154">
        <f t="shared" si="9"/>
        <v>36.1</v>
      </c>
      <c r="L68" s="154"/>
      <c r="M68" s="154">
        <f t="shared" si="9"/>
        <v>27.000000000000004</v>
      </c>
      <c r="N68" s="154"/>
      <c r="O68" s="154">
        <f t="shared" si="9"/>
        <v>31.309999999999995</v>
      </c>
      <c r="P68" s="154"/>
      <c r="Q68" s="154">
        <f t="shared" si="9"/>
        <v>32.840000000000003</v>
      </c>
      <c r="R68" s="154"/>
      <c r="S68" s="154">
        <f t="shared" si="9"/>
        <v>33.31</v>
      </c>
      <c r="T68" s="154"/>
      <c r="U68" s="154">
        <f t="shared" si="9"/>
        <v>32.789999999999992</v>
      </c>
    </row>
    <row r="69" spans="1:26" ht="15.75" customHeight="1" x14ac:dyDescent="0.25">
      <c r="A69" s="14"/>
      <c r="B69" s="248" t="s">
        <v>274</v>
      </c>
      <c r="C69" s="248"/>
      <c r="D69" s="16"/>
      <c r="E69" s="21">
        <f>E68/51*100</f>
        <v>58.960784313725476</v>
      </c>
      <c r="F69" s="21"/>
      <c r="G69" s="21">
        <f t="shared" ref="G69:U69" si="10">G68/51*100</f>
        <v>58.725490196078454</v>
      </c>
      <c r="H69" s="21"/>
      <c r="I69" s="21">
        <f t="shared" si="10"/>
        <v>56.411764705882362</v>
      </c>
      <c r="J69" s="21"/>
      <c r="K69" s="21">
        <f t="shared" si="10"/>
        <v>70.784313725490193</v>
      </c>
      <c r="L69" s="21"/>
      <c r="M69" s="21">
        <f t="shared" si="10"/>
        <v>52.941176470588246</v>
      </c>
      <c r="N69" s="21"/>
      <c r="O69" s="21">
        <f t="shared" si="10"/>
        <v>61.392156862745082</v>
      </c>
      <c r="P69" s="21"/>
      <c r="Q69" s="21">
        <f t="shared" si="10"/>
        <v>64.392156862745111</v>
      </c>
      <c r="R69" s="21"/>
      <c r="S69" s="21">
        <f t="shared" si="10"/>
        <v>65.313725490196077</v>
      </c>
      <c r="T69" s="21"/>
      <c r="U69" s="21">
        <f t="shared" si="10"/>
        <v>64.294117647058812</v>
      </c>
    </row>
    <row r="70" spans="1:26" ht="15.75" customHeight="1" x14ac:dyDescent="0.3">
      <c r="A70" s="7"/>
      <c r="B70" s="8"/>
      <c r="C70" s="7"/>
      <c r="D70" s="9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1"/>
      <c r="U70" s="1"/>
    </row>
    <row r="71" spans="1:26" ht="15.75" customHeight="1" x14ac:dyDescent="0.3">
      <c r="A71" s="7"/>
      <c r="B71" s="8"/>
      <c r="C71" s="7"/>
      <c r="D71" s="9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1"/>
      <c r="U71" s="1"/>
    </row>
    <row r="72" spans="1:26" ht="15.75" customHeight="1" x14ac:dyDescent="0.3">
      <c r="A72" s="7"/>
      <c r="B72" s="8"/>
      <c r="C72" s="7"/>
      <c r="D72" s="9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1"/>
      <c r="U72" s="1"/>
    </row>
    <row r="73" spans="1:26" ht="15.75" customHeight="1" x14ac:dyDescent="0.3">
      <c r="A73" s="7"/>
      <c r="B73" s="8"/>
      <c r="C73" s="7"/>
      <c r="D73" s="9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1"/>
      <c r="U73" s="1"/>
    </row>
    <row r="74" spans="1:26" ht="15.75" customHeight="1" x14ac:dyDescent="0.3">
      <c r="A74" s="7"/>
      <c r="B74" s="8"/>
      <c r="C74" s="7"/>
      <c r="D74" s="9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1"/>
      <c r="U74" s="1"/>
    </row>
    <row r="75" spans="1:26" ht="15.75" customHeight="1" x14ac:dyDescent="0.3">
      <c r="A75" s="7"/>
      <c r="B75" s="8"/>
      <c r="C75" s="7"/>
      <c r="D75" s="9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1"/>
      <c r="U75" s="1"/>
    </row>
    <row r="76" spans="1:26" ht="15.75" customHeight="1" x14ac:dyDescent="0.3">
      <c r="A76" s="7"/>
      <c r="B76" s="8"/>
      <c r="C76" s="7"/>
      <c r="D76" s="9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1"/>
      <c r="U76" s="1"/>
    </row>
    <row r="77" spans="1:26" ht="15.75" customHeight="1" x14ac:dyDescent="0.3">
      <c r="A77" s="7"/>
      <c r="B77" s="8"/>
      <c r="C77" s="7"/>
      <c r="D77" s="9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1"/>
      <c r="U77" s="1"/>
    </row>
    <row r="78" spans="1:26" ht="15.75" customHeight="1" x14ac:dyDescent="0.3">
      <c r="A78" s="7"/>
      <c r="B78" s="8"/>
      <c r="C78" s="7"/>
      <c r="D78" s="9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1"/>
      <c r="U78" s="1"/>
    </row>
    <row r="79" spans="1:26" ht="15.75" customHeight="1" x14ac:dyDescent="0.3">
      <c r="A79" s="7"/>
      <c r="B79" s="8"/>
      <c r="C79" s="7"/>
      <c r="D79" s="9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1"/>
      <c r="U79" s="1"/>
    </row>
    <row r="80" spans="1:26" ht="15.75" customHeight="1" x14ac:dyDescent="0.3">
      <c r="A80" s="7"/>
      <c r="B80" s="8"/>
      <c r="C80" s="7"/>
      <c r="D80" s="9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1"/>
      <c r="U80" s="1"/>
    </row>
    <row r="81" spans="1:21" ht="15.75" customHeight="1" x14ac:dyDescent="0.3">
      <c r="A81" s="7"/>
      <c r="B81" s="8"/>
      <c r="C81" s="7"/>
      <c r="D81" s="9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1"/>
      <c r="U81" s="1"/>
    </row>
    <row r="82" spans="1:21" ht="15.75" customHeight="1" x14ac:dyDescent="0.3">
      <c r="A82" s="7"/>
      <c r="B82" s="8"/>
      <c r="C82" s="7"/>
      <c r="D82" s="9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1"/>
      <c r="U82" s="1"/>
    </row>
    <row r="83" spans="1:21" ht="15.75" customHeight="1" x14ac:dyDescent="0.3">
      <c r="A83" s="7"/>
      <c r="B83" s="8"/>
      <c r="C83" s="7"/>
      <c r="D83" s="9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1"/>
      <c r="U83" s="1"/>
    </row>
    <row r="84" spans="1:21" ht="15.75" customHeight="1" x14ac:dyDescent="0.3">
      <c r="A84" s="7"/>
      <c r="B84" s="8"/>
      <c r="C84" s="7"/>
      <c r="D84" s="9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1"/>
      <c r="U84" s="1"/>
    </row>
    <row r="85" spans="1:21" ht="15.75" customHeight="1" x14ac:dyDescent="0.3">
      <c r="A85" s="7"/>
      <c r="B85" s="8"/>
      <c r="C85" s="7"/>
      <c r="D85" s="9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1"/>
      <c r="U85" s="1"/>
    </row>
    <row r="86" spans="1:21" ht="15.75" customHeight="1" x14ac:dyDescent="0.3">
      <c r="A86" s="7"/>
      <c r="B86" s="8"/>
      <c r="C86" s="7"/>
      <c r="D86" s="9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1"/>
      <c r="U86" s="1"/>
    </row>
    <row r="87" spans="1:21" ht="15.75" customHeight="1" x14ac:dyDescent="0.3">
      <c r="A87" s="7"/>
      <c r="B87" s="8"/>
      <c r="C87" s="7"/>
      <c r="D87" s="9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1"/>
      <c r="U87" s="1"/>
    </row>
    <row r="88" spans="1:21" ht="15.75" customHeight="1" x14ac:dyDescent="0.3">
      <c r="A88" s="7"/>
      <c r="B88" s="8"/>
      <c r="C88" s="7"/>
      <c r="D88" s="9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1"/>
      <c r="U88" s="1"/>
    </row>
    <row r="89" spans="1:21" ht="15.75" customHeight="1" x14ac:dyDescent="0.3">
      <c r="A89" s="7"/>
      <c r="B89" s="8"/>
      <c r="C89" s="7"/>
      <c r="D89" s="9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1"/>
      <c r="U89" s="1"/>
    </row>
    <row r="90" spans="1:21" ht="15.75" customHeight="1" x14ac:dyDescent="0.3">
      <c r="A90" s="7"/>
      <c r="B90" s="8"/>
      <c r="C90" s="7"/>
      <c r="D90" s="9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1"/>
      <c r="U90" s="1"/>
    </row>
    <row r="91" spans="1:21" ht="15.75" customHeight="1" x14ac:dyDescent="0.3">
      <c r="A91" s="7"/>
      <c r="B91" s="8"/>
      <c r="C91" s="7"/>
      <c r="D91" s="9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1"/>
      <c r="U91" s="1"/>
    </row>
    <row r="92" spans="1:21" ht="15.75" customHeight="1" x14ac:dyDescent="0.25">
      <c r="A92" s="7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5.75" customHeight="1" x14ac:dyDescent="0.25">
      <c r="A93" s="7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5.75" customHeight="1" x14ac:dyDescent="0.25">
      <c r="A94" s="7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5.75" customHeight="1" x14ac:dyDescent="0.25">
      <c r="A95" s="7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5.75" customHeight="1" x14ac:dyDescent="0.25">
      <c r="A96" s="4"/>
    </row>
    <row r="97" spans="1:21" ht="15.75" customHeight="1" x14ac:dyDescent="0.25">
      <c r="A97" s="4"/>
    </row>
    <row r="98" spans="1:21" ht="15.75" customHeight="1" x14ac:dyDescent="0.25">
      <c r="A98" s="4"/>
    </row>
    <row r="99" spans="1:21" ht="15.75" customHeight="1" x14ac:dyDescent="0.25">
      <c r="A99" s="4"/>
    </row>
    <row r="100" spans="1:21" ht="15.75" customHeight="1" x14ac:dyDescent="0.25">
      <c r="A100" s="4"/>
    </row>
    <row r="101" spans="1:21" ht="15.75" customHeight="1" x14ac:dyDescent="0.25">
      <c r="A101" s="4"/>
    </row>
    <row r="102" spans="1:21" ht="15.75" customHeight="1" x14ac:dyDescent="0.25">
      <c r="A102" s="4"/>
    </row>
    <row r="103" spans="1:21" ht="15.75" customHeight="1" x14ac:dyDescent="0.25"/>
    <row r="104" spans="1:21" ht="15.75" customHeight="1" x14ac:dyDescent="0.25"/>
    <row r="105" spans="1:21" ht="15.75" customHeight="1" x14ac:dyDescent="0.25"/>
    <row r="106" spans="1:21" ht="15.75" customHeight="1" x14ac:dyDescent="0.25"/>
    <row r="107" spans="1:21" ht="15.75" customHeight="1" x14ac:dyDescent="0.25"/>
    <row r="108" spans="1:21" ht="15.75" customHeight="1" x14ac:dyDescent="0.25"/>
    <row r="109" spans="1:21" ht="15.75" customHeight="1" x14ac:dyDescent="0.25"/>
    <row r="110" spans="1:21" ht="15.75" customHeight="1" x14ac:dyDescent="0.25"/>
    <row r="111" spans="1:21" ht="15.75" customHeight="1" x14ac:dyDescent="0.25">
      <c r="G111" s="2"/>
      <c r="I111" s="2"/>
      <c r="K111" s="2"/>
    </row>
    <row r="112" spans="1:21" ht="15.75" customHeight="1" x14ac:dyDescent="0.25">
      <c r="E112" s="1"/>
      <c r="G112" s="1"/>
      <c r="I112" s="2"/>
      <c r="K112" s="3"/>
      <c r="M112" s="2"/>
      <c r="O112" s="2"/>
      <c r="Q112" s="2">
        <f>Q111/180*100</f>
        <v>0</v>
      </c>
      <c r="S112" s="2">
        <f>S111/180*100</f>
        <v>0</v>
      </c>
      <c r="U112" s="2">
        <f>U111/180*100</f>
        <v>0</v>
      </c>
    </row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</sheetData>
  <mergeCells count="24">
    <mergeCell ref="B68:C68"/>
    <mergeCell ref="B69:C69"/>
    <mergeCell ref="B66:C66"/>
    <mergeCell ref="B67:C67"/>
    <mergeCell ref="B64:C64"/>
    <mergeCell ref="B65:C65"/>
    <mergeCell ref="B61:C61"/>
    <mergeCell ref="B62:C62"/>
    <mergeCell ref="B63:C63"/>
    <mergeCell ref="D6:E6"/>
    <mergeCell ref="F6:G6"/>
    <mergeCell ref="B58:C58"/>
    <mergeCell ref="B59:C59"/>
    <mergeCell ref="B60:C60"/>
    <mergeCell ref="A1:U1"/>
    <mergeCell ref="A2:U2"/>
    <mergeCell ref="A4:U4"/>
    <mergeCell ref="P6:Q6"/>
    <mergeCell ref="J6:K6"/>
    <mergeCell ref="R6:S6"/>
    <mergeCell ref="T6:U6"/>
    <mergeCell ref="H6:I6"/>
    <mergeCell ref="L6:M6"/>
    <mergeCell ref="N6:O6"/>
  </mergeCells>
  <conditionalFormatting sqref="D7:D57 F7:F57 H7:H57 J7:J57 L7:L57 N7:N57 P7:P57 R7:R57 T7:T57">
    <cfRule type="cellIs" dxfId="57" priority="2" operator="lessThan">
      <formula>0.55</formula>
    </cfRule>
  </conditionalFormatting>
  <conditionalFormatting sqref="D7:D57 F7:F57 J7:J57">
    <cfRule type="cellIs" dxfId="56" priority="15" operator="lessThan">
      <formula>0.5</formula>
    </cfRule>
  </conditionalFormatting>
  <conditionalFormatting sqref="E7:E57 G7:G57 I7:I57 K7:K57 M7:M57 O7:O57 Q7:Q57 S7:S57 U7:U57">
    <cfRule type="containsText" dxfId="55" priority="1" operator="containsText" text="N">
      <formula>NOT(ISERROR(SEARCH("N",E7)))</formula>
    </cfRule>
  </conditionalFormatting>
  <conditionalFormatting sqref="H7:H57 T7:T57">
    <cfRule type="cellIs" dxfId="54" priority="17" stopIfTrue="1" operator="lessThan">
      <formula>0.45</formula>
    </cfRule>
  </conditionalFormatting>
  <conditionalFormatting sqref="L7:L57">
    <cfRule type="cellIs" dxfId="53" priority="19" operator="lessThan">
      <formula>0.45</formula>
    </cfRule>
  </conditionalFormatting>
  <conditionalFormatting sqref="N7:N57 P7:P57 R7:R57">
    <cfRule type="cellIs" dxfId="52" priority="20" stopIfTrue="1" operator="lessThan">
      <formula>0.5</formula>
    </cfRule>
  </conditionalFormatting>
  <printOptions horizontalCentered="1"/>
  <pageMargins left="0.7" right="0.7" top="0.75" bottom="0.75" header="0" footer="0"/>
  <pageSetup paperSize="8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U267"/>
  <sheetViews>
    <sheetView topLeftCell="A47" zoomScale="130" zoomScaleNormal="130" workbookViewId="0">
      <selection activeCell="D73" sqref="D73"/>
    </sheetView>
  </sheetViews>
  <sheetFormatPr defaultColWidth="12.5703125" defaultRowHeight="15" customHeight="1" x14ac:dyDescent="0.25"/>
  <cols>
    <col min="1" max="1" width="7.5703125" style="45" customWidth="1"/>
    <col min="2" max="2" width="10.140625" style="45" bestFit="1" customWidth="1"/>
    <col min="3" max="3" width="52.140625" style="45" bestFit="1" customWidth="1"/>
    <col min="4" max="4" width="7.5703125" style="45" customWidth="1"/>
    <col min="5" max="5" width="9.140625" style="45" bestFit="1" customWidth="1"/>
    <col min="6" max="25" width="7.5703125" style="45" customWidth="1"/>
    <col min="26" max="16384" width="12.5703125" style="45"/>
  </cols>
  <sheetData>
    <row r="1" spans="1:21" ht="15" customHeight="1" x14ac:dyDescent="0.25">
      <c r="A1" s="269" t="s">
        <v>68</v>
      </c>
      <c r="B1" s="269"/>
      <c r="C1" s="269"/>
      <c r="D1" s="269"/>
      <c r="E1" s="269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21" ht="15" customHeight="1" x14ac:dyDescent="0.25">
      <c r="A2" s="269" t="s">
        <v>69</v>
      </c>
      <c r="B2" s="269"/>
      <c r="C2" s="269"/>
      <c r="D2" s="269"/>
      <c r="E2" s="269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1" ht="15" customHeight="1" x14ac:dyDescent="0.25">
      <c r="A3" s="50"/>
      <c r="B3" s="50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</row>
    <row r="4" spans="1:21" ht="18.75" x14ac:dyDescent="0.25">
      <c r="A4" s="270" t="s">
        <v>446</v>
      </c>
      <c r="B4" s="270"/>
      <c r="C4" s="270"/>
      <c r="D4" s="270"/>
      <c r="E4" s="270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</row>
    <row r="6" spans="1:21" s="46" customFormat="1" ht="50.25" customHeight="1" x14ac:dyDescent="0.25">
      <c r="A6" s="13" t="s">
        <v>71</v>
      </c>
      <c r="B6" s="13" t="s">
        <v>72</v>
      </c>
      <c r="C6" s="13" t="s">
        <v>73</v>
      </c>
      <c r="D6" s="232" t="s">
        <v>447</v>
      </c>
      <c r="E6" s="268"/>
    </row>
    <row r="7" spans="1:21" ht="15.75" x14ac:dyDescent="0.25">
      <c r="A7" s="68">
        <v>1</v>
      </c>
      <c r="B7" s="33">
        <v>1501</v>
      </c>
      <c r="C7" s="34" t="s">
        <v>395</v>
      </c>
      <c r="D7" s="70">
        <v>0.51</v>
      </c>
      <c r="E7" s="14" t="str">
        <f t="shared" ref="E7:E57" si="0">IF(D7&gt;=55%,"Y","N")</f>
        <v>N</v>
      </c>
    </row>
    <row r="8" spans="1:21" ht="15.75" x14ac:dyDescent="0.25">
      <c r="A8" s="68">
        <v>2</v>
      </c>
      <c r="B8" s="33">
        <v>1502</v>
      </c>
      <c r="C8" s="34" t="s">
        <v>396</v>
      </c>
      <c r="D8" s="70">
        <v>0.71</v>
      </c>
      <c r="E8" s="14" t="str">
        <f t="shared" si="0"/>
        <v>Y</v>
      </c>
    </row>
    <row r="9" spans="1:21" ht="15.75" x14ac:dyDescent="0.25">
      <c r="A9" s="68">
        <v>3</v>
      </c>
      <c r="B9" s="33">
        <v>1503</v>
      </c>
      <c r="C9" s="34" t="s">
        <v>397</v>
      </c>
      <c r="D9" s="70">
        <v>0.7</v>
      </c>
      <c r="E9" s="14" t="str">
        <f t="shared" si="0"/>
        <v>Y</v>
      </c>
    </row>
    <row r="10" spans="1:21" ht="15.75" x14ac:dyDescent="0.25">
      <c r="A10" s="68">
        <v>4</v>
      </c>
      <c r="B10" s="33">
        <v>1401</v>
      </c>
      <c r="C10" s="34" t="s">
        <v>398</v>
      </c>
      <c r="D10" s="70">
        <v>0.56000000000000005</v>
      </c>
      <c r="E10" s="14" t="str">
        <f t="shared" si="0"/>
        <v>Y</v>
      </c>
    </row>
    <row r="11" spans="1:21" ht="15.75" x14ac:dyDescent="0.25">
      <c r="A11" s="68">
        <v>5</v>
      </c>
      <c r="B11" s="33">
        <v>1504</v>
      </c>
      <c r="C11" s="34" t="s">
        <v>399</v>
      </c>
      <c r="D11" s="70">
        <v>0.7</v>
      </c>
      <c r="E11" s="14" t="str">
        <f t="shared" si="0"/>
        <v>Y</v>
      </c>
    </row>
    <row r="12" spans="1:21" ht="15.75" x14ac:dyDescent="0.25">
      <c r="A12" s="68">
        <v>6</v>
      </c>
      <c r="B12" s="33">
        <v>1505</v>
      </c>
      <c r="C12" s="34" t="s">
        <v>400</v>
      </c>
      <c r="D12" s="70">
        <v>0.63500000000000001</v>
      </c>
      <c r="E12" s="14" t="str">
        <f t="shared" si="0"/>
        <v>Y</v>
      </c>
    </row>
    <row r="13" spans="1:21" ht="15.75" x14ac:dyDescent="0.25">
      <c r="A13" s="68">
        <v>7</v>
      </c>
      <c r="B13" s="33">
        <v>1404</v>
      </c>
      <c r="C13" s="34" t="s">
        <v>402</v>
      </c>
      <c r="D13" s="70">
        <v>0.72</v>
      </c>
      <c r="E13" s="14" t="str">
        <f t="shared" si="0"/>
        <v>Y</v>
      </c>
    </row>
    <row r="14" spans="1:21" ht="15.75" x14ac:dyDescent="0.25">
      <c r="A14" s="68">
        <v>8</v>
      </c>
      <c r="B14" s="33">
        <v>1506</v>
      </c>
      <c r="C14" s="34" t="s">
        <v>403</v>
      </c>
      <c r="D14" s="70">
        <v>0.66500000000000004</v>
      </c>
      <c r="E14" s="14" t="str">
        <f t="shared" si="0"/>
        <v>Y</v>
      </c>
    </row>
    <row r="15" spans="1:21" ht="15.75" x14ac:dyDescent="0.25">
      <c r="A15" s="68">
        <v>9</v>
      </c>
      <c r="B15" s="33">
        <v>1406</v>
      </c>
      <c r="C15" s="34" t="s">
        <v>443</v>
      </c>
      <c r="D15" s="70">
        <v>0.65</v>
      </c>
      <c r="E15" s="14" t="str">
        <f t="shared" si="0"/>
        <v>Y</v>
      </c>
    </row>
    <row r="16" spans="1:21" ht="15.75" x14ac:dyDescent="0.25">
      <c r="A16" s="68">
        <v>10</v>
      </c>
      <c r="B16" s="33">
        <v>1507</v>
      </c>
      <c r="C16" s="34" t="s">
        <v>433</v>
      </c>
      <c r="D16" s="70">
        <v>0.82499999999999996</v>
      </c>
      <c r="E16" s="14" t="str">
        <f t="shared" si="0"/>
        <v>Y</v>
      </c>
    </row>
    <row r="17" spans="1:5" ht="15.75" customHeight="1" x14ac:dyDescent="0.25">
      <c r="A17" s="68">
        <v>11</v>
      </c>
      <c r="B17" s="33">
        <v>1509</v>
      </c>
      <c r="C17" s="34" t="s">
        <v>404</v>
      </c>
      <c r="D17" s="70">
        <v>0.59</v>
      </c>
      <c r="E17" s="14" t="str">
        <f t="shared" si="0"/>
        <v>Y</v>
      </c>
    </row>
    <row r="18" spans="1:5" ht="15.75" customHeight="1" x14ac:dyDescent="0.25">
      <c r="A18" s="68">
        <v>12</v>
      </c>
      <c r="B18" s="33">
        <v>1510</v>
      </c>
      <c r="C18" s="64" t="s">
        <v>405</v>
      </c>
      <c r="D18" s="70">
        <v>0.51</v>
      </c>
      <c r="E18" s="14" t="str">
        <f t="shared" si="0"/>
        <v>N</v>
      </c>
    </row>
    <row r="19" spans="1:5" ht="15.75" customHeight="1" x14ac:dyDescent="0.25">
      <c r="A19" s="68">
        <v>13</v>
      </c>
      <c r="B19" s="33">
        <v>1511</v>
      </c>
      <c r="C19" s="34" t="s">
        <v>406</v>
      </c>
      <c r="D19" s="70">
        <v>0.625</v>
      </c>
      <c r="E19" s="14" t="str">
        <f t="shared" si="0"/>
        <v>Y</v>
      </c>
    </row>
    <row r="20" spans="1:5" ht="15.75" customHeight="1" x14ac:dyDescent="0.25">
      <c r="A20" s="68">
        <v>14</v>
      </c>
      <c r="B20" s="33">
        <v>1512</v>
      </c>
      <c r="C20" s="34" t="s">
        <v>407</v>
      </c>
      <c r="D20" s="70">
        <v>0.77500000000000002</v>
      </c>
      <c r="E20" s="14" t="str">
        <f t="shared" si="0"/>
        <v>Y</v>
      </c>
    </row>
    <row r="21" spans="1:5" ht="15.75" customHeight="1" x14ac:dyDescent="0.25">
      <c r="A21" s="68">
        <v>15</v>
      </c>
      <c r="B21" s="33">
        <v>1409</v>
      </c>
      <c r="C21" s="34" t="s">
        <v>408</v>
      </c>
      <c r="D21" s="70">
        <v>0.51</v>
      </c>
      <c r="E21" s="14" t="str">
        <f t="shared" si="0"/>
        <v>N</v>
      </c>
    </row>
    <row r="22" spans="1:5" ht="15.75" customHeight="1" x14ac:dyDescent="0.25">
      <c r="A22" s="68">
        <v>16</v>
      </c>
      <c r="B22" s="33">
        <v>1411</v>
      </c>
      <c r="C22" s="34" t="s">
        <v>444</v>
      </c>
      <c r="D22" s="70">
        <v>0.82499999999999996</v>
      </c>
      <c r="E22" s="14" t="str">
        <f t="shared" si="0"/>
        <v>Y</v>
      </c>
    </row>
    <row r="23" spans="1:5" ht="15.75" customHeight="1" x14ac:dyDescent="0.25">
      <c r="A23" s="68">
        <v>17</v>
      </c>
      <c r="B23" s="33">
        <v>1513</v>
      </c>
      <c r="C23" s="34" t="s">
        <v>409</v>
      </c>
      <c r="D23" s="70">
        <v>0.5</v>
      </c>
      <c r="E23" s="14" t="str">
        <f t="shared" si="0"/>
        <v>N</v>
      </c>
    </row>
    <row r="24" spans="1:5" ht="15.75" customHeight="1" x14ac:dyDescent="0.25">
      <c r="A24" s="68">
        <v>18</v>
      </c>
      <c r="B24" s="33">
        <v>1514</v>
      </c>
      <c r="C24" s="34" t="s">
        <v>448</v>
      </c>
      <c r="D24" s="70">
        <v>0.6</v>
      </c>
      <c r="E24" s="14" t="str">
        <f t="shared" si="0"/>
        <v>Y</v>
      </c>
    </row>
    <row r="25" spans="1:5" ht="15.75" customHeight="1" x14ac:dyDescent="0.25">
      <c r="A25" s="68">
        <v>19</v>
      </c>
      <c r="B25" s="33">
        <v>1515</v>
      </c>
      <c r="C25" s="34" t="s">
        <v>411</v>
      </c>
      <c r="D25" s="70">
        <v>0.77500000000000002</v>
      </c>
      <c r="E25" s="14" t="str">
        <f t="shared" si="0"/>
        <v>Y</v>
      </c>
    </row>
    <row r="26" spans="1:5" ht="15.75" customHeight="1" x14ac:dyDescent="0.25">
      <c r="A26" s="68">
        <v>20</v>
      </c>
      <c r="B26" s="33">
        <v>1517</v>
      </c>
      <c r="C26" s="34" t="s">
        <v>434</v>
      </c>
      <c r="D26" s="70">
        <v>0.66</v>
      </c>
      <c r="E26" s="14" t="str">
        <f t="shared" si="0"/>
        <v>Y</v>
      </c>
    </row>
    <row r="27" spans="1:5" ht="15.75" customHeight="1" x14ac:dyDescent="0.25">
      <c r="A27" s="68">
        <v>21</v>
      </c>
      <c r="B27" s="33">
        <v>1518</v>
      </c>
      <c r="C27" s="34" t="s">
        <v>435</v>
      </c>
      <c r="D27" s="70">
        <v>0.84</v>
      </c>
      <c r="E27" s="14" t="str">
        <f t="shared" si="0"/>
        <v>Y</v>
      </c>
    </row>
    <row r="28" spans="1:5" ht="15.75" customHeight="1" x14ac:dyDescent="0.25">
      <c r="A28" s="68">
        <v>22</v>
      </c>
      <c r="B28" s="33">
        <v>1542</v>
      </c>
      <c r="C28" s="34" t="s">
        <v>412</v>
      </c>
      <c r="D28" s="70">
        <v>0.6</v>
      </c>
      <c r="E28" s="14" t="str">
        <f t="shared" si="0"/>
        <v>Y</v>
      </c>
    </row>
    <row r="29" spans="1:5" ht="15.75" customHeight="1" x14ac:dyDescent="0.25">
      <c r="A29" s="68">
        <v>23</v>
      </c>
      <c r="B29" s="33">
        <v>1519</v>
      </c>
      <c r="C29" s="34" t="s">
        <v>413</v>
      </c>
      <c r="D29" s="70">
        <v>0.66</v>
      </c>
      <c r="E29" s="14" t="str">
        <f t="shared" si="0"/>
        <v>Y</v>
      </c>
    </row>
    <row r="30" spans="1:5" ht="15.75" customHeight="1" x14ac:dyDescent="0.25">
      <c r="A30" s="68">
        <v>24</v>
      </c>
      <c r="B30" s="33">
        <v>1520</v>
      </c>
      <c r="C30" s="34" t="s">
        <v>414</v>
      </c>
      <c r="D30" s="70">
        <v>0.76</v>
      </c>
      <c r="E30" s="14" t="str">
        <f t="shared" si="0"/>
        <v>Y</v>
      </c>
    </row>
    <row r="31" spans="1:5" ht="15.75" customHeight="1" x14ac:dyDescent="0.25">
      <c r="A31" s="68">
        <v>25</v>
      </c>
      <c r="B31" s="33">
        <v>1419</v>
      </c>
      <c r="C31" s="34" t="s">
        <v>415</v>
      </c>
      <c r="D31" s="70">
        <v>0.56000000000000005</v>
      </c>
      <c r="E31" s="14" t="str">
        <f t="shared" si="0"/>
        <v>Y</v>
      </c>
    </row>
    <row r="32" spans="1:5" ht="15.75" customHeight="1" x14ac:dyDescent="0.25">
      <c r="A32" s="68">
        <v>26</v>
      </c>
      <c r="B32" s="33">
        <v>1522</v>
      </c>
      <c r="C32" s="34" t="s">
        <v>436</v>
      </c>
      <c r="D32" s="70">
        <v>0.75</v>
      </c>
      <c r="E32" s="14" t="str">
        <f t="shared" si="0"/>
        <v>Y</v>
      </c>
    </row>
    <row r="33" spans="1:5" ht="15.75" customHeight="1" x14ac:dyDescent="0.25">
      <c r="A33" s="68">
        <v>27</v>
      </c>
      <c r="B33" s="33">
        <v>1523</v>
      </c>
      <c r="C33" s="34" t="s">
        <v>416</v>
      </c>
      <c r="D33" s="70">
        <v>0.67500000000000004</v>
      </c>
      <c r="E33" s="14" t="str">
        <f t="shared" si="0"/>
        <v>Y</v>
      </c>
    </row>
    <row r="34" spans="1:5" ht="15.75" customHeight="1" x14ac:dyDescent="0.25">
      <c r="A34" s="68">
        <v>28</v>
      </c>
      <c r="B34" s="33">
        <v>1420</v>
      </c>
      <c r="C34" s="34" t="s">
        <v>417</v>
      </c>
      <c r="D34" s="70">
        <v>0.71</v>
      </c>
      <c r="E34" s="14" t="str">
        <f t="shared" si="0"/>
        <v>Y</v>
      </c>
    </row>
    <row r="35" spans="1:5" ht="15.75" customHeight="1" x14ac:dyDescent="0.25">
      <c r="A35" s="68">
        <v>29</v>
      </c>
      <c r="B35" s="33">
        <v>1524</v>
      </c>
      <c r="C35" s="34" t="s">
        <v>418</v>
      </c>
      <c r="D35" s="70">
        <v>0.8</v>
      </c>
      <c r="E35" s="14" t="str">
        <f t="shared" si="0"/>
        <v>Y</v>
      </c>
    </row>
    <row r="36" spans="1:5" ht="15.75" customHeight="1" x14ac:dyDescent="0.25">
      <c r="A36" s="68">
        <v>30</v>
      </c>
      <c r="B36" s="33">
        <v>1525</v>
      </c>
      <c r="C36" s="64" t="s">
        <v>437</v>
      </c>
      <c r="D36" s="70">
        <v>0.72</v>
      </c>
      <c r="E36" s="14" t="str">
        <f t="shared" si="0"/>
        <v>Y</v>
      </c>
    </row>
    <row r="37" spans="1:5" ht="15.75" customHeight="1" x14ac:dyDescent="0.25">
      <c r="A37" s="68">
        <v>31</v>
      </c>
      <c r="B37" s="33">
        <v>1526</v>
      </c>
      <c r="C37" s="64" t="s">
        <v>419</v>
      </c>
      <c r="D37" s="70">
        <v>0.7</v>
      </c>
      <c r="E37" s="14" t="str">
        <f t="shared" si="0"/>
        <v>Y</v>
      </c>
    </row>
    <row r="38" spans="1:5" ht="15.75" customHeight="1" x14ac:dyDescent="0.25">
      <c r="A38" s="68">
        <v>32</v>
      </c>
      <c r="B38" s="33">
        <v>1527</v>
      </c>
      <c r="C38" s="34" t="s">
        <v>438</v>
      </c>
      <c r="D38" s="70">
        <v>0.66</v>
      </c>
      <c r="E38" s="14" t="str">
        <f t="shared" si="0"/>
        <v>Y</v>
      </c>
    </row>
    <row r="39" spans="1:5" ht="15.75" customHeight="1" x14ac:dyDescent="0.25">
      <c r="A39" s="68">
        <v>33</v>
      </c>
      <c r="B39" s="33">
        <v>1528</v>
      </c>
      <c r="C39" s="34" t="s">
        <v>420</v>
      </c>
      <c r="D39" s="70">
        <v>0.66</v>
      </c>
      <c r="E39" s="14" t="str">
        <f t="shared" si="0"/>
        <v>Y</v>
      </c>
    </row>
    <row r="40" spans="1:5" ht="15.75" customHeight="1" x14ac:dyDescent="0.25">
      <c r="A40" s="68">
        <v>34</v>
      </c>
      <c r="B40" s="33">
        <v>1425</v>
      </c>
      <c r="C40" s="34" t="s">
        <v>449</v>
      </c>
      <c r="D40" s="70">
        <v>0.7</v>
      </c>
      <c r="E40" s="14" t="str">
        <f t="shared" si="0"/>
        <v>Y</v>
      </c>
    </row>
    <row r="41" spans="1:5" ht="15.75" customHeight="1" x14ac:dyDescent="0.25">
      <c r="A41" s="68">
        <v>35</v>
      </c>
      <c r="B41" s="33">
        <v>1529</v>
      </c>
      <c r="C41" s="34" t="s">
        <v>421</v>
      </c>
      <c r="D41" s="70">
        <v>0.72</v>
      </c>
      <c r="E41" s="14" t="str">
        <f t="shared" si="0"/>
        <v>Y</v>
      </c>
    </row>
    <row r="42" spans="1:5" ht="15.75" customHeight="1" x14ac:dyDescent="0.25">
      <c r="A42" s="68">
        <v>36</v>
      </c>
      <c r="B42" s="33">
        <v>1530</v>
      </c>
      <c r="C42" s="34" t="s">
        <v>422</v>
      </c>
      <c r="D42" s="70">
        <v>0.62</v>
      </c>
      <c r="E42" s="14" t="str">
        <f t="shared" si="0"/>
        <v>Y</v>
      </c>
    </row>
    <row r="43" spans="1:5" ht="15.75" customHeight="1" x14ac:dyDescent="0.25">
      <c r="A43" s="68">
        <v>37</v>
      </c>
      <c r="B43" s="33">
        <v>1531</v>
      </c>
      <c r="C43" s="34" t="s">
        <v>423</v>
      </c>
      <c r="D43" s="70">
        <v>0.65</v>
      </c>
      <c r="E43" s="14" t="str">
        <f t="shared" si="0"/>
        <v>Y</v>
      </c>
    </row>
    <row r="44" spans="1:5" ht="15.75" customHeight="1" x14ac:dyDescent="0.25">
      <c r="A44" s="68">
        <v>38</v>
      </c>
      <c r="B44" s="33">
        <v>1532</v>
      </c>
      <c r="C44" s="34" t="s">
        <v>424</v>
      </c>
      <c r="D44" s="70">
        <v>0.625</v>
      </c>
      <c r="E44" s="14" t="str">
        <f t="shared" si="0"/>
        <v>Y</v>
      </c>
    </row>
    <row r="45" spans="1:5" ht="15.75" customHeight="1" x14ac:dyDescent="0.25">
      <c r="A45" s="68">
        <v>39</v>
      </c>
      <c r="B45" s="33">
        <v>1533</v>
      </c>
      <c r="C45" s="34" t="s">
        <v>425</v>
      </c>
      <c r="D45" s="70">
        <v>0.7</v>
      </c>
      <c r="E45" s="14" t="str">
        <f t="shared" si="0"/>
        <v>Y</v>
      </c>
    </row>
    <row r="46" spans="1:5" ht="15.75" customHeight="1" x14ac:dyDescent="0.25">
      <c r="A46" s="68">
        <v>40</v>
      </c>
      <c r="B46" s="33">
        <v>1430</v>
      </c>
      <c r="C46" s="34" t="s">
        <v>426</v>
      </c>
      <c r="D46" s="70">
        <v>0.71</v>
      </c>
      <c r="E46" s="14" t="str">
        <f t="shared" si="0"/>
        <v>Y</v>
      </c>
    </row>
    <row r="47" spans="1:5" ht="15.75" customHeight="1" x14ac:dyDescent="0.25">
      <c r="A47" s="68">
        <v>41</v>
      </c>
      <c r="B47" s="33">
        <v>1534</v>
      </c>
      <c r="C47" s="34" t="s">
        <v>427</v>
      </c>
      <c r="D47" s="70">
        <v>0.72499999999999998</v>
      </c>
      <c r="E47" s="14" t="str">
        <f t="shared" si="0"/>
        <v>Y</v>
      </c>
    </row>
    <row r="48" spans="1:5" ht="15.75" customHeight="1" x14ac:dyDescent="0.25">
      <c r="A48" s="68">
        <v>42</v>
      </c>
      <c r="B48" s="33">
        <v>1535</v>
      </c>
      <c r="C48" s="34" t="s">
        <v>439</v>
      </c>
      <c r="D48" s="70">
        <v>0.55500000000000005</v>
      </c>
      <c r="E48" s="14" t="str">
        <f t="shared" si="0"/>
        <v>Y</v>
      </c>
    </row>
    <row r="49" spans="1:19" ht="15.75" customHeight="1" x14ac:dyDescent="0.25">
      <c r="A49" s="68">
        <v>43</v>
      </c>
      <c r="B49" s="33">
        <v>1541</v>
      </c>
      <c r="C49" s="34" t="s">
        <v>442</v>
      </c>
      <c r="D49" s="70">
        <v>0.625</v>
      </c>
      <c r="E49" s="14" t="str">
        <f t="shared" si="0"/>
        <v>Y</v>
      </c>
    </row>
    <row r="50" spans="1:19" ht="15.75" customHeight="1" x14ac:dyDescent="0.25">
      <c r="A50" s="68">
        <v>44</v>
      </c>
      <c r="B50" s="33">
        <v>1543</v>
      </c>
      <c r="C50" s="34" t="s">
        <v>431</v>
      </c>
      <c r="D50" s="70">
        <v>0.65</v>
      </c>
      <c r="E50" s="14" t="str">
        <f t="shared" si="0"/>
        <v>Y</v>
      </c>
    </row>
    <row r="51" spans="1:19" ht="15.75" customHeight="1" x14ac:dyDescent="0.25">
      <c r="A51" s="68">
        <v>45</v>
      </c>
      <c r="B51" s="33">
        <v>1537</v>
      </c>
      <c r="C51" s="34" t="s">
        <v>428</v>
      </c>
      <c r="D51" s="70">
        <v>0.8</v>
      </c>
      <c r="E51" s="14" t="str">
        <f t="shared" si="0"/>
        <v>Y</v>
      </c>
    </row>
    <row r="52" spans="1:19" ht="15.75" customHeight="1" x14ac:dyDescent="0.25">
      <c r="A52" s="68">
        <v>46</v>
      </c>
      <c r="B52" s="33">
        <v>1538</v>
      </c>
      <c r="C52" s="34" t="s">
        <v>450</v>
      </c>
      <c r="D52" s="70">
        <v>0.78</v>
      </c>
      <c r="E52" s="14" t="str">
        <f t="shared" si="0"/>
        <v>Y</v>
      </c>
    </row>
    <row r="53" spans="1:19" ht="15.75" customHeight="1" x14ac:dyDescent="0.25">
      <c r="A53" s="68">
        <v>47</v>
      </c>
      <c r="B53" s="33">
        <v>1440</v>
      </c>
      <c r="C53" s="34" t="s">
        <v>430</v>
      </c>
      <c r="D53" s="70">
        <v>0.7</v>
      </c>
      <c r="E53" s="14" t="str">
        <f t="shared" si="0"/>
        <v>Y</v>
      </c>
    </row>
    <row r="54" spans="1:19" ht="15.75" customHeight="1" x14ac:dyDescent="0.25">
      <c r="A54" s="68">
        <v>48</v>
      </c>
      <c r="B54" s="33">
        <v>1539</v>
      </c>
      <c r="C54" s="34" t="s">
        <v>432</v>
      </c>
      <c r="D54" s="70">
        <v>0.61</v>
      </c>
      <c r="E54" s="14" t="str">
        <f t="shared" si="0"/>
        <v>Y</v>
      </c>
    </row>
    <row r="55" spans="1:19" ht="15.75" customHeight="1" x14ac:dyDescent="0.25">
      <c r="A55" s="68">
        <v>49</v>
      </c>
      <c r="B55" s="33">
        <v>1540</v>
      </c>
      <c r="C55" s="34" t="s">
        <v>441</v>
      </c>
      <c r="D55" s="70">
        <v>0.6</v>
      </c>
      <c r="E55" s="14" t="str">
        <f t="shared" si="0"/>
        <v>Y</v>
      </c>
    </row>
    <row r="56" spans="1:19" ht="15.75" customHeight="1" x14ac:dyDescent="0.25">
      <c r="A56" s="68">
        <v>50</v>
      </c>
      <c r="B56" s="33">
        <v>1441</v>
      </c>
      <c r="C56" s="34" t="s">
        <v>451</v>
      </c>
      <c r="D56" s="70">
        <v>0.72499999999999998</v>
      </c>
      <c r="E56" s="14" t="str">
        <f t="shared" si="0"/>
        <v>Y</v>
      </c>
    </row>
    <row r="57" spans="1:19" ht="15.75" customHeight="1" x14ac:dyDescent="0.25">
      <c r="A57" s="68">
        <v>51</v>
      </c>
      <c r="B57" s="33">
        <v>1438</v>
      </c>
      <c r="C57" s="34" t="s">
        <v>452</v>
      </c>
      <c r="D57" s="70">
        <v>0.57499999999999996</v>
      </c>
      <c r="E57" s="14" t="str">
        <f t="shared" si="0"/>
        <v>Y</v>
      </c>
    </row>
    <row r="58" spans="1:19" ht="15.75" customHeight="1" x14ac:dyDescent="0.25">
      <c r="A58" s="68"/>
      <c r="B58" s="237" t="s">
        <v>163</v>
      </c>
      <c r="C58" s="237"/>
      <c r="D58" s="69"/>
      <c r="E58" s="14">
        <f>COUNTIFS(E7:E57,"Y")</f>
        <v>47</v>
      </c>
    </row>
    <row r="59" spans="1:19" ht="15.75" customHeight="1" x14ac:dyDescent="0.25">
      <c r="A59" s="68"/>
      <c r="B59" s="236" t="s">
        <v>164</v>
      </c>
      <c r="C59" s="237"/>
      <c r="D59" s="69"/>
      <c r="E59" s="62">
        <f>(E58/51)*100</f>
        <v>92.156862745098039</v>
      </c>
    </row>
    <row r="60" spans="1:19" ht="15.75" customHeight="1" x14ac:dyDescent="0.25">
      <c r="A60" s="18"/>
      <c r="B60" s="238" t="s">
        <v>165</v>
      </c>
      <c r="C60" s="239"/>
      <c r="D60" s="18"/>
      <c r="E60" s="19"/>
      <c r="G60" s="65"/>
      <c r="I60" s="65"/>
    </row>
    <row r="61" spans="1:19" ht="15.75" customHeight="1" x14ac:dyDescent="0.25">
      <c r="A61" s="18"/>
      <c r="B61" s="238" t="s">
        <v>166</v>
      </c>
      <c r="C61" s="239"/>
      <c r="D61" s="18"/>
      <c r="E61" s="19"/>
      <c r="G61" s="65"/>
      <c r="I61" s="66"/>
      <c r="K61" s="65"/>
      <c r="M61" s="65"/>
      <c r="O61" s="65"/>
      <c r="Q61" s="65"/>
      <c r="S61" s="65"/>
    </row>
    <row r="62" spans="1:19" ht="15.75" customHeight="1" x14ac:dyDescent="0.25">
      <c r="A62" s="18"/>
      <c r="B62" s="238" t="s">
        <v>167</v>
      </c>
      <c r="C62" s="239"/>
      <c r="D62" s="18">
        <v>3</v>
      </c>
      <c r="E62" s="19">
        <f>E59*D62/100</f>
        <v>2.7647058823529416</v>
      </c>
    </row>
    <row r="63" spans="1:19" ht="15.75" customHeight="1" x14ac:dyDescent="0.25">
      <c r="A63" s="18"/>
      <c r="B63" s="238" t="s">
        <v>168</v>
      </c>
      <c r="C63" s="239"/>
      <c r="D63" s="18">
        <v>3</v>
      </c>
      <c r="E63" s="19">
        <f>E59*D63/100</f>
        <v>2.7647058823529416</v>
      </c>
    </row>
    <row r="64" spans="1:19" ht="15.75" customHeight="1" x14ac:dyDescent="0.25">
      <c r="A64" s="18"/>
      <c r="B64" s="238" t="s">
        <v>169</v>
      </c>
      <c r="C64" s="239"/>
      <c r="D64" s="18"/>
      <c r="E64" s="19"/>
    </row>
    <row r="65" spans="1:5" ht="15.75" customHeight="1" x14ac:dyDescent="0.25">
      <c r="A65" s="135"/>
      <c r="B65" s="246" t="s">
        <v>170</v>
      </c>
      <c r="C65" s="241"/>
      <c r="D65" s="136">
        <v>2</v>
      </c>
      <c r="E65" s="19">
        <f>E59*D65/100</f>
        <v>1.8431372549019607</v>
      </c>
    </row>
    <row r="66" spans="1:5" ht="15.75" customHeight="1" x14ac:dyDescent="0.25">
      <c r="A66" s="135"/>
      <c r="B66" s="246" t="s">
        <v>171</v>
      </c>
      <c r="C66" s="241"/>
      <c r="D66" s="136">
        <v>3</v>
      </c>
      <c r="E66" s="19">
        <f>E59*D66/100</f>
        <v>2.7647058823529416</v>
      </c>
    </row>
    <row r="67" spans="1:5" ht="15.75" customHeight="1" x14ac:dyDescent="0.25">
      <c r="A67" s="141"/>
      <c r="B67" s="240" t="s">
        <v>172</v>
      </c>
      <c r="C67" s="241"/>
      <c r="D67" s="142"/>
      <c r="E67" s="19"/>
    </row>
    <row r="68" spans="1:5" ht="15.75" customHeight="1" x14ac:dyDescent="0.25">
      <c r="A68" s="68"/>
      <c r="B68" s="273" t="s">
        <v>273</v>
      </c>
      <c r="C68" s="274"/>
      <c r="D68" s="69"/>
      <c r="E68" s="154">
        <f>SUM(D7:D57)</f>
        <v>34.21</v>
      </c>
    </row>
    <row r="69" spans="1:5" ht="15.75" customHeight="1" x14ac:dyDescent="0.25">
      <c r="A69" s="68"/>
      <c r="B69" s="275" t="s">
        <v>274</v>
      </c>
      <c r="C69" s="274"/>
      <c r="D69" s="69"/>
      <c r="E69" s="155">
        <f>E68/51*100</f>
        <v>67.078431372549019</v>
      </c>
    </row>
    <row r="70" spans="1:5" ht="15.75" customHeight="1" x14ac:dyDescent="0.25"/>
    <row r="71" spans="1:5" ht="15.75" customHeight="1" x14ac:dyDescent="0.25"/>
    <row r="72" spans="1:5" ht="15.75" customHeight="1" x14ac:dyDescent="0.25"/>
    <row r="73" spans="1:5" ht="15.75" customHeight="1" x14ac:dyDescent="0.25"/>
    <row r="74" spans="1:5" ht="15.75" customHeight="1" x14ac:dyDescent="0.25"/>
    <row r="75" spans="1:5" ht="15.75" customHeight="1" x14ac:dyDescent="0.25"/>
    <row r="76" spans="1:5" ht="15.75" customHeight="1" x14ac:dyDescent="0.25"/>
    <row r="77" spans="1:5" ht="15.75" customHeight="1" x14ac:dyDescent="0.25"/>
    <row r="78" spans="1:5" ht="15.75" customHeight="1" x14ac:dyDescent="0.25"/>
    <row r="79" spans="1:5" ht="15.75" customHeight="1" x14ac:dyDescent="0.25"/>
    <row r="80" spans="1:5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</sheetData>
  <mergeCells count="16">
    <mergeCell ref="B68:C68"/>
    <mergeCell ref="B69:C69"/>
    <mergeCell ref="D6:E6"/>
    <mergeCell ref="A1:E1"/>
    <mergeCell ref="A2:E2"/>
    <mergeCell ref="A4:E4"/>
    <mergeCell ref="B58:C58"/>
    <mergeCell ref="B59:C59"/>
    <mergeCell ref="B67:C67"/>
    <mergeCell ref="B65:C65"/>
    <mergeCell ref="B61:C61"/>
    <mergeCell ref="B62:C62"/>
    <mergeCell ref="B63:C63"/>
    <mergeCell ref="B64:C64"/>
    <mergeCell ref="B66:C66"/>
    <mergeCell ref="B60:C60"/>
  </mergeCells>
  <conditionalFormatting sqref="E7:E57">
    <cfRule type="containsText" dxfId="51" priority="1" operator="containsText" text="N">
      <formula>NOT(ISERROR(SEARCH("N",E7)))</formula>
    </cfRule>
  </conditionalFormatting>
  <printOptions horizontalCentered="1"/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234"/>
  <sheetViews>
    <sheetView topLeftCell="A12" zoomScale="70" zoomScaleNormal="70" workbookViewId="0">
      <selection activeCell="U37" sqref="U37"/>
    </sheetView>
  </sheetViews>
  <sheetFormatPr defaultColWidth="12.5703125" defaultRowHeight="15" customHeight="1" x14ac:dyDescent="0.25"/>
  <cols>
    <col min="1" max="2" width="7.5703125" customWidth="1"/>
    <col min="3" max="3" width="41.42578125" bestFit="1" customWidth="1"/>
    <col min="4" max="4" width="7.5703125" customWidth="1"/>
    <col min="5" max="5" width="9.140625" bestFit="1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8" bestFit="1" customWidth="1"/>
    <col min="18" max="18" width="7.5703125" customWidth="1"/>
    <col min="19" max="19" width="9.7109375" bestFit="1" customWidth="1"/>
    <col min="20" max="20" width="7.5703125" customWidth="1"/>
    <col min="21" max="21" width="9.140625" bestFit="1" customWidth="1"/>
    <col min="22" max="22" width="7.5703125" customWidth="1"/>
    <col min="23" max="23" width="9.140625" bestFit="1" customWidth="1"/>
    <col min="24" max="26" width="7.5703125" customWidth="1"/>
  </cols>
  <sheetData>
    <row r="1" spans="1:23" ht="15" customHeight="1" x14ac:dyDescent="0.25">
      <c r="A1" s="269" t="s">
        <v>68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</row>
    <row r="2" spans="1:23" ht="15" customHeight="1" x14ac:dyDescent="0.25">
      <c r="A2" s="269" t="s">
        <v>69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</row>
    <row r="3" spans="1:23" ht="15" customHeight="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</row>
    <row r="4" spans="1:23" ht="18.75" x14ac:dyDescent="0.25">
      <c r="A4" s="270" t="s">
        <v>453</v>
      </c>
      <c r="B4" s="270"/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0"/>
      <c r="U4" s="270"/>
      <c r="V4" s="270"/>
      <c r="W4" s="270"/>
    </row>
    <row r="6" spans="1:23" ht="66.75" customHeight="1" x14ac:dyDescent="0.25">
      <c r="A6" s="13" t="s">
        <v>71</v>
      </c>
      <c r="B6" s="13" t="s">
        <v>72</v>
      </c>
      <c r="C6" s="13" t="s">
        <v>73</v>
      </c>
      <c r="D6" s="232" t="s">
        <v>454</v>
      </c>
      <c r="E6" s="268"/>
      <c r="F6" s="232" t="s">
        <v>455</v>
      </c>
      <c r="G6" s="268"/>
      <c r="H6" s="232" t="s">
        <v>456</v>
      </c>
      <c r="I6" s="268"/>
      <c r="J6" s="232" t="s">
        <v>457</v>
      </c>
      <c r="K6" s="268"/>
      <c r="L6" s="232" t="s">
        <v>458</v>
      </c>
      <c r="M6" s="268"/>
      <c r="N6" s="232" t="s">
        <v>459</v>
      </c>
      <c r="O6" s="268"/>
      <c r="P6" s="232" t="s">
        <v>460</v>
      </c>
      <c r="Q6" s="268"/>
      <c r="R6" s="232" t="s">
        <v>461</v>
      </c>
      <c r="S6" s="268"/>
      <c r="T6" s="232" t="s">
        <v>462</v>
      </c>
      <c r="U6" s="268"/>
      <c r="V6" s="232" t="s">
        <v>463</v>
      </c>
      <c r="W6" s="268"/>
    </row>
    <row r="7" spans="1:23" ht="15.75" x14ac:dyDescent="0.25">
      <c r="A7" s="14">
        <v>1</v>
      </c>
      <c r="B7" s="72">
        <v>1405</v>
      </c>
      <c r="C7" s="72" t="s">
        <v>464</v>
      </c>
      <c r="D7" s="15">
        <v>0.17499999999999999</v>
      </c>
      <c r="E7" s="14" t="str">
        <f t="shared" ref="E7:E24" si="0">IF(D7&gt;=55%,"Y","N")</f>
        <v>N</v>
      </c>
      <c r="F7" s="15">
        <v>0.37</v>
      </c>
      <c r="G7" s="14" t="str">
        <f t="shared" ref="G7:G24" si="1">IF(F7&gt;=55%,"Y","N")</f>
        <v>N</v>
      </c>
      <c r="H7" s="15">
        <v>0.62</v>
      </c>
      <c r="I7" s="14" t="str">
        <f>IF(H7&gt;=55%,"Y","N")</f>
        <v>Y</v>
      </c>
      <c r="J7" s="15">
        <v>0.68</v>
      </c>
      <c r="K7" s="14" t="str">
        <f>IF(J7&gt;=55%,"Y","N")</f>
        <v>Y</v>
      </c>
      <c r="L7" s="15">
        <v>0.64</v>
      </c>
      <c r="M7" s="14" t="str">
        <f>IF(L7&gt;=55%,"Y","N")</f>
        <v>Y</v>
      </c>
      <c r="N7" s="15">
        <v>0.73</v>
      </c>
      <c r="O7" s="14" t="str">
        <f>IF(N7&gt;=55%,"Y","N")</f>
        <v>Y</v>
      </c>
      <c r="P7" s="15">
        <v>0.32</v>
      </c>
      <c r="Q7" s="14" t="str">
        <f>IF(P7&gt;=55%,"Y","N")</f>
        <v>N</v>
      </c>
      <c r="R7" s="15">
        <v>0.6</v>
      </c>
      <c r="S7" s="14" t="str">
        <f t="shared" ref="S7:S24" si="2">IF(R7&gt;=55%,"Y","N")</f>
        <v>Y</v>
      </c>
      <c r="T7" s="15">
        <v>0.5</v>
      </c>
      <c r="U7" s="14" t="str">
        <f t="shared" ref="U7:U24" si="3">IF(T7&gt;=55%,"Y","N")</f>
        <v>N</v>
      </c>
      <c r="V7" s="15">
        <v>0.5</v>
      </c>
      <c r="W7" s="14" t="str">
        <f t="shared" ref="W7:W24" si="4">IF(V7&gt;=55%,"Y","N")</f>
        <v>N</v>
      </c>
    </row>
    <row r="8" spans="1:23" ht="15.75" x14ac:dyDescent="0.25">
      <c r="A8" s="14">
        <v>2</v>
      </c>
      <c r="B8" s="72">
        <v>1407</v>
      </c>
      <c r="C8" s="72" t="s">
        <v>465</v>
      </c>
      <c r="D8" s="15">
        <v>0.64</v>
      </c>
      <c r="E8" s="14" t="str">
        <f t="shared" si="0"/>
        <v>Y</v>
      </c>
      <c r="F8" s="15">
        <v>0.64</v>
      </c>
      <c r="G8" s="14" t="str">
        <f t="shared" si="1"/>
        <v>Y</v>
      </c>
      <c r="H8" s="15">
        <v>0.64</v>
      </c>
      <c r="I8" s="14" t="str">
        <f t="shared" ref="I8:I24" si="5">IF(H8&gt;=55%,"Y","N")</f>
        <v>Y</v>
      </c>
      <c r="J8" s="15">
        <v>0.7</v>
      </c>
      <c r="K8" s="14" t="str">
        <f t="shared" ref="K8:K24" si="6">IF(J8&gt;=55%,"Y","N")</f>
        <v>Y</v>
      </c>
      <c r="L8" s="15">
        <v>0.54</v>
      </c>
      <c r="M8" s="14" t="str">
        <f t="shared" ref="M8:M24" si="7">IF(L8&gt;=55%,"Y","N")</f>
        <v>N</v>
      </c>
      <c r="N8" s="15">
        <v>0.72</v>
      </c>
      <c r="O8" s="14" t="str">
        <f t="shared" ref="O8:O24" si="8">IF(N8&gt;=55%,"Y","N")</f>
        <v>Y</v>
      </c>
      <c r="P8" s="15">
        <v>0.5</v>
      </c>
      <c r="Q8" s="14" t="str">
        <f t="shared" ref="Q8:Q24" si="9">IF(P8&gt;=55%,"Y","N")</f>
        <v>N</v>
      </c>
      <c r="R8" s="15">
        <v>0.7</v>
      </c>
      <c r="S8" s="14" t="str">
        <f t="shared" si="2"/>
        <v>Y</v>
      </c>
      <c r="T8" s="15">
        <v>0.52</v>
      </c>
      <c r="U8" s="14" t="str">
        <f t="shared" si="3"/>
        <v>N</v>
      </c>
      <c r="V8" s="15">
        <v>0.83</v>
      </c>
      <c r="W8" s="14" t="str">
        <f t="shared" si="4"/>
        <v>Y</v>
      </c>
    </row>
    <row r="9" spans="1:23" ht="15.75" x14ac:dyDescent="0.25">
      <c r="A9" s="14">
        <v>3</v>
      </c>
      <c r="B9" s="72">
        <v>1442</v>
      </c>
      <c r="C9" s="72" t="s">
        <v>466</v>
      </c>
      <c r="D9" s="15">
        <v>0.6</v>
      </c>
      <c r="E9" s="14" t="str">
        <f t="shared" si="0"/>
        <v>Y</v>
      </c>
      <c r="F9" s="15">
        <v>0.61</v>
      </c>
      <c r="G9" s="14" t="str">
        <f t="shared" si="1"/>
        <v>Y</v>
      </c>
      <c r="H9" s="15">
        <v>0.56000000000000005</v>
      </c>
      <c r="I9" s="14" t="str">
        <f t="shared" si="5"/>
        <v>Y</v>
      </c>
      <c r="J9" s="15">
        <v>0.74</v>
      </c>
      <c r="K9" s="14" t="str">
        <f t="shared" si="6"/>
        <v>Y</v>
      </c>
      <c r="L9" s="15">
        <v>0.57999999999999996</v>
      </c>
      <c r="M9" s="14" t="str">
        <f t="shared" si="7"/>
        <v>Y</v>
      </c>
      <c r="N9" s="15">
        <v>0.6</v>
      </c>
      <c r="O9" s="14" t="str">
        <f t="shared" si="8"/>
        <v>Y</v>
      </c>
      <c r="P9" s="15">
        <v>0.6</v>
      </c>
      <c r="Q9" s="14" t="str">
        <f t="shared" si="9"/>
        <v>Y</v>
      </c>
      <c r="R9" s="15">
        <v>0.68</v>
      </c>
      <c r="S9" s="14" t="str">
        <f t="shared" si="2"/>
        <v>Y</v>
      </c>
      <c r="T9" s="15">
        <v>0.63</v>
      </c>
      <c r="U9" s="14" t="str">
        <f t="shared" si="3"/>
        <v>Y</v>
      </c>
      <c r="V9" s="15">
        <v>0.78</v>
      </c>
      <c r="W9" s="14" t="str">
        <f t="shared" si="4"/>
        <v>Y</v>
      </c>
    </row>
    <row r="10" spans="1:23" ht="15.75" x14ac:dyDescent="0.25">
      <c r="A10" s="14">
        <v>4</v>
      </c>
      <c r="B10" s="72">
        <v>1413</v>
      </c>
      <c r="C10" s="72" t="s">
        <v>467</v>
      </c>
      <c r="D10" s="15">
        <v>0.55000000000000004</v>
      </c>
      <c r="E10" s="14" t="str">
        <f t="shared" si="0"/>
        <v>Y</v>
      </c>
      <c r="F10" s="15">
        <v>0.67</v>
      </c>
      <c r="G10" s="14" t="str">
        <f t="shared" si="1"/>
        <v>Y</v>
      </c>
      <c r="H10" s="15">
        <v>0.64</v>
      </c>
      <c r="I10" s="14" t="str">
        <f t="shared" si="5"/>
        <v>Y</v>
      </c>
      <c r="J10" s="15">
        <v>0.76</v>
      </c>
      <c r="K10" s="14" t="str">
        <f t="shared" si="6"/>
        <v>Y</v>
      </c>
      <c r="L10" s="15">
        <v>0.64</v>
      </c>
      <c r="M10" s="14" t="str">
        <f t="shared" si="7"/>
        <v>Y</v>
      </c>
      <c r="N10" s="15">
        <v>0.72</v>
      </c>
      <c r="O10" s="14" t="str">
        <f t="shared" si="8"/>
        <v>Y</v>
      </c>
      <c r="P10" s="15">
        <v>0.6</v>
      </c>
      <c r="Q10" s="14" t="str">
        <f t="shared" si="9"/>
        <v>Y</v>
      </c>
      <c r="R10" s="15">
        <v>0.7</v>
      </c>
      <c r="S10" s="14" t="str">
        <f t="shared" si="2"/>
        <v>Y</v>
      </c>
      <c r="T10" s="15">
        <v>0.63</v>
      </c>
      <c r="U10" s="14" t="str">
        <f t="shared" si="3"/>
        <v>Y</v>
      </c>
      <c r="V10" s="15">
        <v>0.83</v>
      </c>
      <c r="W10" s="14" t="str">
        <f t="shared" si="4"/>
        <v>Y</v>
      </c>
    </row>
    <row r="11" spans="1:23" ht="15.75" x14ac:dyDescent="0.25">
      <c r="A11" s="14">
        <v>5</v>
      </c>
      <c r="B11" s="72">
        <v>1415</v>
      </c>
      <c r="C11" s="72" t="s">
        <v>468</v>
      </c>
      <c r="D11" s="15">
        <v>0.55500000000000005</v>
      </c>
      <c r="E11" s="14" t="str">
        <f t="shared" si="0"/>
        <v>Y</v>
      </c>
      <c r="F11" s="15">
        <v>0.75</v>
      </c>
      <c r="G11" s="14" t="str">
        <f t="shared" si="1"/>
        <v>Y</v>
      </c>
      <c r="H11" s="15">
        <v>0.67</v>
      </c>
      <c r="I11" s="14" t="str">
        <f t="shared" si="5"/>
        <v>Y</v>
      </c>
      <c r="J11" s="15">
        <v>0.74</v>
      </c>
      <c r="K11" s="14" t="str">
        <f t="shared" si="6"/>
        <v>Y</v>
      </c>
      <c r="L11" s="15">
        <v>0.64</v>
      </c>
      <c r="M11" s="14" t="str">
        <f t="shared" si="7"/>
        <v>Y</v>
      </c>
      <c r="N11" s="15">
        <v>0.72</v>
      </c>
      <c r="O11" s="14" t="str">
        <f t="shared" si="8"/>
        <v>Y</v>
      </c>
      <c r="P11" s="15">
        <v>0.55000000000000004</v>
      </c>
      <c r="Q11" s="14" t="str">
        <f t="shared" si="9"/>
        <v>Y</v>
      </c>
      <c r="R11" s="15">
        <v>0.73</v>
      </c>
      <c r="S11" s="14" t="str">
        <f t="shared" si="2"/>
        <v>Y</v>
      </c>
      <c r="T11" s="15">
        <v>0.55000000000000004</v>
      </c>
      <c r="U11" s="14" t="str">
        <f t="shared" si="3"/>
        <v>Y</v>
      </c>
      <c r="V11" s="15">
        <v>0.83</v>
      </c>
      <c r="W11" s="14" t="str">
        <f t="shared" si="4"/>
        <v>Y</v>
      </c>
    </row>
    <row r="12" spans="1:23" ht="15.75" x14ac:dyDescent="0.25">
      <c r="A12" s="14">
        <v>6</v>
      </c>
      <c r="B12" s="72">
        <v>1416</v>
      </c>
      <c r="C12" s="72" t="s">
        <v>469</v>
      </c>
      <c r="D12" s="15">
        <v>0.55000000000000004</v>
      </c>
      <c r="E12" s="14" t="str">
        <f t="shared" si="0"/>
        <v>Y</v>
      </c>
      <c r="F12" s="15">
        <v>0.69</v>
      </c>
      <c r="G12" s="14" t="str">
        <f t="shared" si="1"/>
        <v>Y</v>
      </c>
      <c r="H12" s="15">
        <v>0.6</v>
      </c>
      <c r="I12" s="14" t="str">
        <f t="shared" si="5"/>
        <v>Y</v>
      </c>
      <c r="J12" s="15">
        <v>0.72</v>
      </c>
      <c r="K12" s="14" t="str">
        <f t="shared" si="6"/>
        <v>Y</v>
      </c>
      <c r="L12" s="15">
        <v>0.57999999999999996</v>
      </c>
      <c r="M12" s="14" t="str">
        <f t="shared" si="7"/>
        <v>Y</v>
      </c>
      <c r="N12" s="15">
        <v>0.72</v>
      </c>
      <c r="O12" s="14" t="str">
        <f t="shared" si="8"/>
        <v>Y</v>
      </c>
      <c r="P12" s="15">
        <v>0.64</v>
      </c>
      <c r="Q12" s="14" t="str">
        <f t="shared" si="9"/>
        <v>Y</v>
      </c>
      <c r="R12" s="15">
        <v>0.7</v>
      </c>
      <c r="S12" s="14" t="str">
        <f t="shared" si="2"/>
        <v>Y</v>
      </c>
      <c r="T12" s="15">
        <v>0.72</v>
      </c>
      <c r="U12" s="14" t="str">
        <f t="shared" si="3"/>
        <v>Y</v>
      </c>
      <c r="V12" s="15">
        <v>0.9</v>
      </c>
      <c r="W12" s="14" t="str">
        <f t="shared" si="4"/>
        <v>Y</v>
      </c>
    </row>
    <row r="13" spans="1:23" ht="15.75" x14ac:dyDescent="0.25">
      <c r="A13" s="14">
        <v>7</v>
      </c>
      <c r="B13" s="72">
        <v>1417</v>
      </c>
      <c r="C13" s="72" t="s">
        <v>470</v>
      </c>
      <c r="D13" s="15">
        <v>0.51</v>
      </c>
      <c r="E13" s="14" t="str">
        <f t="shared" si="0"/>
        <v>N</v>
      </c>
      <c r="F13" s="15">
        <v>0.6</v>
      </c>
      <c r="G13" s="14" t="str">
        <f t="shared" si="1"/>
        <v>Y</v>
      </c>
      <c r="H13" s="15">
        <v>0.62</v>
      </c>
      <c r="I13" s="14" t="str">
        <f t="shared" si="5"/>
        <v>Y</v>
      </c>
      <c r="J13" s="15">
        <v>0.7</v>
      </c>
      <c r="K13" s="14" t="str">
        <f t="shared" si="6"/>
        <v>Y</v>
      </c>
      <c r="L13" s="15">
        <v>0.64</v>
      </c>
      <c r="M13" s="14" t="str">
        <f t="shared" si="7"/>
        <v>Y</v>
      </c>
      <c r="N13" s="15">
        <v>0.63</v>
      </c>
      <c r="O13" s="14" t="str">
        <f t="shared" si="8"/>
        <v>Y</v>
      </c>
      <c r="P13" s="15">
        <v>0.55000000000000004</v>
      </c>
      <c r="Q13" s="14" t="str">
        <f t="shared" si="9"/>
        <v>Y</v>
      </c>
      <c r="R13" s="15">
        <v>0.7</v>
      </c>
      <c r="S13" s="14" t="str">
        <f t="shared" si="2"/>
        <v>Y</v>
      </c>
      <c r="T13" s="15">
        <v>0.5</v>
      </c>
      <c r="U13" s="14" t="str">
        <f t="shared" si="3"/>
        <v>N</v>
      </c>
      <c r="V13" s="15">
        <v>0.93</v>
      </c>
      <c r="W13" s="14" t="str">
        <f t="shared" si="4"/>
        <v>Y</v>
      </c>
    </row>
    <row r="14" spans="1:23" ht="15.75" x14ac:dyDescent="0.25">
      <c r="A14" s="14">
        <v>8</v>
      </c>
      <c r="B14" s="72">
        <v>1418</v>
      </c>
      <c r="C14" s="72" t="s">
        <v>471</v>
      </c>
      <c r="D14" s="15">
        <v>0.54500000000000004</v>
      </c>
      <c r="E14" s="14" t="str">
        <f t="shared" si="0"/>
        <v>N</v>
      </c>
      <c r="F14" s="15">
        <v>0.7</v>
      </c>
      <c r="G14" s="14" t="str">
        <f t="shared" si="1"/>
        <v>Y</v>
      </c>
      <c r="H14" s="15">
        <v>0.64</v>
      </c>
      <c r="I14" s="14" t="str">
        <f t="shared" si="5"/>
        <v>Y</v>
      </c>
      <c r="J14" s="15">
        <v>0.74</v>
      </c>
      <c r="K14" s="14" t="str">
        <f t="shared" si="6"/>
        <v>Y</v>
      </c>
      <c r="L14" s="15">
        <v>0.68</v>
      </c>
      <c r="M14" s="14" t="str">
        <f t="shared" si="7"/>
        <v>Y</v>
      </c>
      <c r="N14" s="15">
        <v>0.65</v>
      </c>
      <c r="O14" s="14" t="str">
        <f t="shared" si="8"/>
        <v>Y</v>
      </c>
      <c r="P14" s="15">
        <v>0.63</v>
      </c>
      <c r="Q14" s="14" t="str">
        <f t="shared" si="9"/>
        <v>Y</v>
      </c>
      <c r="R14" s="15">
        <v>0.7</v>
      </c>
      <c r="S14" s="14" t="str">
        <f t="shared" si="2"/>
        <v>Y</v>
      </c>
      <c r="T14" s="15">
        <v>0.64</v>
      </c>
      <c r="U14" s="14" t="str">
        <f t="shared" si="3"/>
        <v>Y</v>
      </c>
      <c r="V14" s="15">
        <v>0.83</v>
      </c>
      <c r="W14" s="14" t="str">
        <f t="shared" si="4"/>
        <v>Y</v>
      </c>
    </row>
    <row r="15" spans="1:23" ht="15.75" x14ac:dyDescent="0.25">
      <c r="A15" s="14">
        <v>9</v>
      </c>
      <c r="B15" s="72">
        <v>1422</v>
      </c>
      <c r="C15" s="72" t="s">
        <v>472</v>
      </c>
      <c r="D15" s="15">
        <v>0.65</v>
      </c>
      <c r="E15" s="14" t="str">
        <f t="shared" si="0"/>
        <v>Y</v>
      </c>
      <c r="F15" s="15">
        <v>0.8</v>
      </c>
      <c r="G15" s="14" t="str">
        <f t="shared" si="1"/>
        <v>Y</v>
      </c>
      <c r="H15" s="15">
        <v>0.66</v>
      </c>
      <c r="I15" s="14" t="str">
        <f t="shared" si="5"/>
        <v>Y</v>
      </c>
      <c r="J15" s="15">
        <v>0.72</v>
      </c>
      <c r="K15" s="14" t="str">
        <f t="shared" si="6"/>
        <v>Y</v>
      </c>
      <c r="L15" s="15">
        <v>0.7</v>
      </c>
      <c r="M15" s="14" t="str">
        <f t="shared" si="7"/>
        <v>Y</v>
      </c>
      <c r="N15" s="15">
        <v>0.65</v>
      </c>
      <c r="O15" s="14" t="str">
        <f t="shared" si="8"/>
        <v>Y</v>
      </c>
      <c r="P15" s="15">
        <v>0.66</v>
      </c>
      <c r="Q15" s="14" t="str">
        <f t="shared" si="9"/>
        <v>Y</v>
      </c>
      <c r="R15" s="15">
        <v>0.7</v>
      </c>
      <c r="S15" s="14" t="str">
        <f t="shared" si="2"/>
        <v>Y</v>
      </c>
      <c r="T15" s="15">
        <v>0.68</v>
      </c>
      <c r="U15" s="14" t="str">
        <f t="shared" si="3"/>
        <v>Y</v>
      </c>
      <c r="V15" s="15">
        <v>0.91</v>
      </c>
      <c r="W15" s="14" t="str">
        <f t="shared" si="4"/>
        <v>Y</v>
      </c>
    </row>
    <row r="16" spans="1:23" ht="15.75" x14ac:dyDescent="0.25">
      <c r="A16" s="14">
        <v>10</v>
      </c>
      <c r="B16" s="72">
        <v>1423</v>
      </c>
      <c r="C16" s="72" t="s">
        <v>473</v>
      </c>
      <c r="D16" s="15">
        <v>0.55500000000000005</v>
      </c>
      <c r="E16" s="14" t="str">
        <f t="shared" si="0"/>
        <v>Y</v>
      </c>
      <c r="F16" s="15">
        <v>0.62</v>
      </c>
      <c r="G16" s="14" t="str">
        <f t="shared" si="1"/>
        <v>Y</v>
      </c>
      <c r="H16" s="15">
        <v>0.57999999999999996</v>
      </c>
      <c r="I16" s="14" t="str">
        <f t="shared" si="5"/>
        <v>Y</v>
      </c>
      <c r="J16" s="15">
        <v>0.74</v>
      </c>
      <c r="K16" s="14" t="str">
        <f t="shared" si="6"/>
        <v>Y</v>
      </c>
      <c r="L16" s="15">
        <v>0.52</v>
      </c>
      <c r="M16" s="14" t="str">
        <f t="shared" si="7"/>
        <v>N</v>
      </c>
      <c r="N16" s="15">
        <v>0.53</v>
      </c>
      <c r="O16" s="14" t="str">
        <f t="shared" si="8"/>
        <v>N</v>
      </c>
      <c r="P16" s="15">
        <v>0.5</v>
      </c>
      <c r="Q16" s="14" t="str">
        <f t="shared" si="9"/>
        <v>N</v>
      </c>
      <c r="R16" s="15">
        <v>0.68</v>
      </c>
      <c r="S16" s="14" t="str">
        <f t="shared" si="2"/>
        <v>Y</v>
      </c>
      <c r="T16" s="15">
        <v>0.54</v>
      </c>
      <c r="U16" s="14" t="str">
        <f t="shared" si="3"/>
        <v>N</v>
      </c>
      <c r="V16" s="15">
        <v>0.96</v>
      </c>
      <c r="W16" s="14" t="str">
        <f t="shared" si="4"/>
        <v>Y</v>
      </c>
    </row>
    <row r="17" spans="1:26" ht="15.75" customHeight="1" x14ac:dyDescent="0.25">
      <c r="A17" s="14">
        <v>11</v>
      </c>
      <c r="B17" s="72">
        <v>1424</v>
      </c>
      <c r="C17" s="72" t="s">
        <v>474</v>
      </c>
      <c r="D17" s="15">
        <v>0.59</v>
      </c>
      <c r="E17" s="14" t="str">
        <f t="shared" si="0"/>
        <v>Y</v>
      </c>
      <c r="F17" s="15">
        <v>0.67</v>
      </c>
      <c r="G17" s="14" t="str">
        <f t="shared" si="1"/>
        <v>Y</v>
      </c>
      <c r="H17" s="15">
        <v>0.57999999999999996</v>
      </c>
      <c r="I17" s="14" t="str">
        <f t="shared" si="5"/>
        <v>Y</v>
      </c>
      <c r="J17" s="15">
        <v>0.74</v>
      </c>
      <c r="K17" s="14" t="str">
        <f t="shared" si="6"/>
        <v>Y</v>
      </c>
      <c r="L17" s="15">
        <v>0.56000000000000005</v>
      </c>
      <c r="M17" s="14" t="str">
        <f t="shared" si="7"/>
        <v>Y</v>
      </c>
      <c r="N17" s="15">
        <v>0.55000000000000004</v>
      </c>
      <c r="O17" s="14" t="str">
        <f t="shared" si="8"/>
        <v>Y</v>
      </c>
      <c r="P17" s="15">
        <v>0.54</v>
      </c>
      <c r="Q17" s="14" t="str">
        <f t="shared" si="9"/>
        <v>N</v>
      </c>
      <c r="R17" s="15">
        <v>0.68</v>
      </c>
      <c r="S17" s="14" t="str">
        <f t="shared" si="2"/>
        <v>Y</v>
      </c>
      <c r="T17" s="15">
        <v>0.65</v>
      </c>
      <c r="U17" s="14" t="str">
        <f t="shared" si="3"/>
        <v>Y</v>
      </c>
      <c r="V17" s="15">
        <v>0.97</v>
      </c>
      <c r="W17" s="14" t="str">
        <f t="shared" si="4"/>
        <v>Y</v>
      </c>
    </row>
    <row r="18" spans="1:26" ht="15.75" customHeight="1" x14ac:dyDescent="0.25">
      <c r="A18" s="14">
        <v>12</v>
      </c>
      <c r="B18" s="72">
        <v>1426</v>
      </c>
      <c r="C18" s="72" t="s">
        <v>475</v>
      </c>
      <c r="D18" s="15">
        <v>0.60499999999999998</v>
      </c>
      <c r="E18" s="14" t="str">
        <f t="shared" si="0"/>
        <v>Y</v>
      </c>
      <c r="F18" s="15">
        <v>0.56999999999999995</v>
      </c>
      <c r="G18" s="14" t="str">
        <f t="shared" si="1"/>
        <v>Y</v>
      </c>
      <c r="H18" s="15">
        <v>0.57999999999999996</v>
      </c>
      <c r="I18" s="14" t="str">
        <f t="shared" si="5"/>
        <v>Y</v>
      </c>
      <c r="J18" s="15">
        <v>0.74</v>
      </c>
      <c r="K18" s="14" t="str">
        <f t="shared" si="6"/>
        <v>Y</v>
      </c>
      <c r="L18" s="15">
        <v>0.56000000000000005</v>
      </c>
      <c r="M18" s="14" t="str">
        <f t="shared" si="7"/>
        <v>Y</v>
      </c>
      <c r="N18" s="15">
        <v>0.57999999999999996</v>
      </c>
      <c r="O18" s="14" t="str">
        <f t="shared" si="8"/>
        <v>Y</v>
      </c>
      <c r="P18" s="15">
        <v>0.6</v>
      </c>
      <c r="Q18" s="14" t="str">
        <f t="shared" si="9"/>
        <v>Y</v>
      </c>
      <c r="R18" s="15">
        <v>0.71</v>
      </c>
      <c r="S18" s="14" t="str">
        <f t="shared" si="2"/>
        <v>Y</v>
      </c>
      <c r="T18" s="15">
        <v>0.5</v>
      </c>
      <c r="U18" s="14" t="str">
        <f t="shared" si="3"/>
        <v>N</v>
      </c>
      <c r="V18" s="15">
        <v>0.99</v>
      </c>
      <c r="W18" s="14" t="str">
        <f t="shared" si="4"/>
        <v>Y</v>
      </c>
    </row>
    <row r="19" spans="1:26" ht="15.75" customHeight="1" x14ac:dyDescent="0.25">
      <c r="A19" s="14">
        <v>13</v>
      </c>
      <c r="B19" s="72">
        <v>1427</v>
      </c>
      <c r="C19" s="72" t="s">
        <v>476</v>
      </c>
      <c r="D19" s="15">
        <v>0.6</v>
      </c>
      <c r="E19" s="14" t="str">
        <f t="shared" si="0"/>
        <v>Y</v>
      </c>
      <c r="F19" s="15">
        <v>0.61</v>
      </c>
      <c r="G19" s="14" t="str">
        <f t="shared" si="1"/>
        <v>Y</v>
      </c>
      <c r="H19" s="15">
        <v>0.59</v>
      </c>
      <c r="I19" s="14" t="str">
        <f t="shared" si="5"/>
        <v>Y</v>
      </c>
      <c r="J19" s="15">
        <v>0.74</v>
      </c>
      <c r="K19" s="14" t="str">
        <f t="shared" si="6"/>
        <v>Y</v>
      </c>
      <c r="L19" s="15">
        <v>0.52</v>
      </c>
      <c r="M19" s="14" t="str">
        <f t="shared" si="7"/>
        <v>N</v>
      </c>
      <c r="N19" s="15">
        <v>0.62</v>
      </c>
      <c r="O19" s="14" t="str">
        <f t="shared" si="8"/>
        <v>Y</v>
      </c>
      <c r="P19" s="15">
        <v>0.5</v>
      </c>
      <c r="Q19" s="14" t="str">
        <f t="shared" si="9"/>
        <v>N</v>
      </c>
      <c r="R19" s="15">
        <v>0.68</v>
      </c>
      <c r="S19" s="14" t="str">
        <f t="shared" si="2"/>
        <v>Y</v>
      </c>
      <c r="T19" s="15">
        <v>0.63</v>
      </c>
      <c r="U19" s="14" t="str">
        <f t="shared" si="3"/>
        <v>Y</v>
      </c>
      <c r="V19" s="15">
        <v>0.93</v>
      </c>
      <c r="W19" s="14" t="str">
        <f t="shared" si="4"/>
        <v>Y</v>
      </c>
    </row>
    <row r="20" spans="1:26" ht="15.75" customHeight="1" x14ac:dyDescent="0.25">
      <c r="A20" s="14">
        <v>14</v>
      </c>
      <c r="B20" s="72">
        <v>1428</v>
      </c>
      <c r="C20" s="72" t="s">
        <v>477</v>
      </c>
      <c r="D20" s="15">
        <v>0.57999999999999996</v>
      </c>
      <c r="E20" s="14" t="str">
        <f t="shared" si="0"/>
        <v>Y</v>
      </c>
      <c r="F20" s="15">
        <v>0.67</v>
      </c>
      <c r="G20" s="14" t="str">
        <f t="shared" si="1"/>
        <v>Y</v>
      </c>
      <c r="H20" s="15">
        <v>0.6</v>
      </c>
      <c r="I20" s="14" t="str">
        <f t="shared" si="5"/>
        <v>Y</v>
      </c>
      <c r="J20" s="15">
        <v>0.74</v>
      </c>
      <c r="K20" s="14" t="str">
        <f t="shared" si="6"/>
        <v>Y</v>
      </c>
      <c r="L20" s="15">
        <v>0.52</v>
      </c>
      <c r="M20" s="14" t="str">
        <f t="shared" si="7"/>
        <v>N</v>
      </c>
      <c r="N20" s="15">
        <v>0.56999999999999995</v>
      </c>
      <c r="O20" s="14" t="str">
        <f t="shared" si="8"/>
        <v>Y</v>
      </c>
      <c r="P20" s="15">
        <v>0.56000000000000005</v>
      </c>
      <c r="Q20" s="14" t="str">
        <f t="shared" si="9"/>
        <v>Y</v>
      </c>
      <c r="R20" s="15">
        <v>0.67</v>
      </c>
      <c r="S20" s="14" t="str">
        <f t="shared" si="2"/>
        <v>Y</v>
      </c>
      <c r="T20" s="15">
        <v>0.65</v>
      </c>
      <c r="U20" s="14" t="str">
        <f t="shared" si="3"/>
        <v>Y</v>
      </c>
      <c r="V20" s="15">
        <v>0.95</v>
      </c>
      <c r="W20" s="14" t="str">
        <f t="shared" si="4"/>
        <v>Y</v>
      </c>
    </row>
    <row r="21" spans="1:26" ht="15.75" customHeight="1" x14ac:dyDescent="0.25">
      <c r="A21" s="14">
        <v>15</v>
      </c>
      <c r="B21" s="72">
        <v>1433</v>
      </c>
      <c r="C21" s="72" t="s">
        <v>478</v>
      </c>
      <c r="D21" s="15">
        <v>0.65500000000000003</v>
      </c>
      <c r="E21" s="14" t="str">
        <f t="shared" si="0"/>
        <v>Y</v>
      </c>
      <c r="F21" s="15">
        <v>0.74</v>
      </c>
      <c r="G21" s="14" t="str">
        <f t="shared" si="1"/>
        <v>Y</v>
      </c>
      <c r="H21" s="15">
        <v>0.66</v>
      </c>
      <c r="I21" s="14" t="str">
        <f t="shared" si="5"/>
        <v>Y</v>
      </c>
      <c r="J21" s="15">
        <v>0.72</v>
      </c>
      <c r="K21" s="14" t="str">
        <f t="shared" si="6"/>
        <v>Y</v>
      </c>
      <c r="L21" s="15">
        <v>0.54</v>
      </c>
      <c r="M21" s="14" t="str">
        <f t="shared" si="7"/>
        <v>N</v>
      </c>
      <c r="N21" s="15">
        <v>0.53</v>
      </c>
      <c r="O21" s="14" t="str">
        <f t="shared" si="8"/>
        <v>N</v>
      </c>
      <c r="P21" s="15">
        <v>0.53</v>
      </c>
      <c r="Q21" s="14" t="str">
        <f t="shared" si="9"/>
        <v>N</v>
      </c>
      <c r="R21" s="15">
        <v>0.8</v>
      </c>
      <c r="S21" s="14" t="str">
        <f t="shared" si="2"/>
        <v>Y</v>
      </c>
      <c r="T21" s="15">
        <v>0.61</v>
      </c>
      <c r="U21" s="14" t="str">
        <f t="shared" si="3"/>
        <v>Y</v>
      </c>
      <c r="V21" s="15">
        <v>0.97</v>
      </c>
      <c r="W21" s="14" t="str">
        <f t="shared" si="4"/>
        <v>Y</v>
      </c>
    </row>
    <row r="22" spans="1:26" ht="15.75" customHeight="1" x14ac:dyDescent="0.25">
      <c r="A22" s="14">
        <v>16</v>
      </c>
      <c r="B22" s="72">
        <v>1435</v>
      </c>
      <c r="C22" s="72" t="s">
        <v>479</v>
      </c>
      <c r="D22" s="15">
        <v>0.66</v>
      </c>
      <c r="E22" s="14" t="str">
        <f t="shared" si="0"/>
        <v>Y</v>
      </c>
      <c r="F22" s="15">
        <v>0.65</v>
      </c>
      <c r="G22" s="14" t="str">
        <f t="shared" si="1"/>
        <v>Y</v>
      </c>
      <c r="H22" s="15">
        <v>0.65</v>
      </c>
      <c r="I22" s="14" t="str">
        <f t="shared" si="5"/>
        <v>Y</v>
      </c>
      <c r="J22" s="15">
        <v>0.7</v>
      </c>
      <c r="K22" s="14" t="str">
        <f t="shared" si="6"/>
        <v>Y</v>
      </c>
      <c r="L22" s="15">
        <v>0.57999999999999996</v>
      </c>
      <c r="M22" s="14" t="str">
        <f t="shared" si="7"/>
        <v>Y</v>
      </c>
      <c r="N22" s="15">
        <v>0.63</v>
      </c>
      <c r="O22" s="14" t="str">
        <f t="shared" si="8"/>
        <v>Y</v>
      </c>
      <c r="P22" s="15">
        <v>0.61</v>
      </c>
      <c r="Q22" s="14" t="str">
        <f t="shared" si="9"/>
        <v>Y</v>
      </c>
      <c r="R22" s="15">
        <v>0.75</v>
      </c>
      <c r="S22" s="14" t="str">
        <f t="shared" si="2"/>
        <v>Y</v>
      </c>
      <c r="T22" s="15">
        <v>0.5</v>
      </c>
      <c r="U22" s="14" t="str">
        <f t="shared" si="3"/>
        <v>N</v>
      </c>
      <c r="V22" s="15">
        <v>0.86</v>
      </c>
      <c r="W22" s="14" t="str">
        <f t="shared" si="4"/>
        <v>Y</v>
      </c>
    </row>
    <row r="23" spans="1:26" ht="15.75" customHeight="1" x14ac:dyDescent="0.25">
      <c r="A23" s="14">
        <v>17</v>
      </c>
      <c r="B23" s="72">
        <v>1436</v>
      </c>
      <c r="C23" s="72" t="s">
        <v>480</v>
      </c>
      <c r="D23" s="15">
        <v>0.5</v>
      </c>
      <c r="E23" s="14" t="str">
        <f t="shared" si="0"/>
        <v>N</v>
      </c>
      <c r="F23" s="15">
        <v>0.61</v>
      </c>
      <c r="G23" s="14" t="str">
        <f t="shared" si="1"/>
        <v>Y</v>
      </c>
      <c r="H23" s="15">
        <v>0.64</v>
      </c>
      <c r="I23" s="14" t="str">
        <f t="shared" si="5"/>
        <v>Y</v>
      </c>
      <c r="J23" s="15">
        <v>0.7</v>
      </c>
      <c r="K23" s="14" t="str">
        <f t="shared" si="6"/>
        <v>Y</v>
      </c>
      <c r="L23" s="15">
        <v>0.54</v>
      </c>
      <c r="M23" s="14" t="str">
        <f t="shared" si="7"/>
        <v>N</v>
      </c>
      <c r="N23" s="15">
        <v>0.65</v>
      </c>
      <c r="O23" s="14" t="str">
        <f t="shared" si="8"/>
        <v>Y</v>
      </c>
      <c r="P23" s="15">
        <v>0.5</v>
      </c>
      <c r="Q23" s="14" t="str">
        <f t="shared" si="9"/>
        <v>N</v>
      </c>
      <c r="R23" s="15">
        <v>0.59</v>
      </c>
      <c r="S23" s="14" t="str">
        <f t="shared" si="2"/>
        <v>Y</v>
      </c>
      <c r="T23" s="15">
        <v>0.57999999999999996</v>
      </c>
      <c r="U23" s="14" t="str">
        <f t="shared" si="3"/>
        <v>Y</v>
      </c>
      <c r="V23" s="15">
        <v>0.86</v>
      </c>
      <c r="W23" s="14" t="str">
        <f t="shared" si="4"/>
        <v>Y</v>
      </c>
    </row>
    <row r="24" spans="1:26" ht="15.75" customHeight="1" x14ac:dyDescent="0.25">
      <c r="A24" s="14">
        <v>18</v>
      </c>
      <c r="B24" s="72">
        <v>1439</v>
      </c>
      <c r="C24" s="72" t="s">
        <v>481</v>
      </c>
      <c r="D24" s="15">
        <v>0.56499999999999995</v>
      </c>
      <c r="E24" s="14" t="str">
        <f t="shared" si="0"/>
        <v>Y</v>
      </c>
      <c r="F24" s="15">
        <v>0.59</v>
      </c>
      <c r="G24" s="14" t="str">
        <f t="shared" si="1"/>
        <v>Y</v>
      </c>
      <c r="H24" s="15">
        <v>0.57999999999999996</v>
      </c>
      <c r="I24" s="14" t="str">
        <f t="shared" si="5"/>
        <v>Y</v>
      </c>
      <c r="J24" s="15">
        <v>0.68</v>
      </c>
      <c r="K24" s="14" t="str">
        <f t="shared" si="6"/>
        <v>Y</v>
      </c>
      <c r="L24" s="15">
        <v>0.54</v>
      </c>
      <c r="M24" s="14" t="str">
        <f t="shared" si="7"/>
        <v>N</v>
      </c>
      <c r="N24" s="15">
        <v>0.53</v>
      </c>
      <c r="O24" s="14" t="str">
        <f t="shared" si="8"/>
        <v>N</v>
      </c>
      <c r="P24" s="15">
        <v>0.53</v>
      </c>
      <c r="Q24" s="14" t="str">
        <f t="shared" si="9"/>
        <v>N</v>
      </c>
      <c r="R24" s="15">
        <v>0.69</v>
      </c>
      <c r="S24" s="14" t="str">
        <f t="shared" si="2"/>
        <v>Y</v>
      </c>
      <c r="T24" s="15">
        <v>0.52</v>
      </c>
      <c r="U24" s="14" t="str">
        <f t="shared" si="3"/>
        <v>N</v>
      </c>
      <c r="V24" s="15">
        <v>0.78</v>
      </c>
      <c r="W24" s="14" t="str">
        <f t="shared" si="4"/>
        <v>Y</v>
      </c>
    </row>
    <row r="25" spans="1:26" ht="15.75" customHeight="1" x14ac:dyDescent="0.25">
      <c r="A25" s="14"/>
      <c r="B25" s="16" t="s">
        <v>482</v>
      </c>
      <c r="C25" s="16"/>
      <c r="D25" s="16"/>
      <c r="E25" s="14">
        <f>COUNTIFS(E7:E24,"Y")</f>
        <v>14</v>
      </c>
      <c r="F25" s="14"/>
      <c r="G25" s="14">
        <f>COUNTIFS(G7:G24,"Y")</f>
        <v>17</v>
      </c>
      <c r="H25" s="14"/>
      <c r="I25" s="14">
        <f>COUNTIFS(I7:I24,"Y")</f>
        <v>18</v>
      </c>
      <c r="J25" s="14"/>
      <c r="K25" s="14">
        <f>COUNTIFS(K7:K24,"Y")</f>
        <v>18</v>
      </c>
      <c r="L25" s="14"/>
      <c r="M25" s="14">
        <f>COUNTIFS(M7:M24,"Y")</f>
        <v>11</v>
      </c>
      <c r="N25" s="14"/>
      <c r="O25" s="14">
        <f>COUNTIFS(O7:O24,"Y")</f>
        <v>15</v>
      </c>
      <c r="P25" s="14"/>
      <c r="Q25" s="14">
        <f>COUNTIFS(Q7:Q24,"Y")</f>
        <v>10</v>
      </c>
      <c r="R25" s="14"/>
      <c r="S25" s="14">
        <f>COUNTIFS(S7:S24,"Y")</f>
        <v>18</v>
      </c>
      <c r="T25" s="16"/>
      <c r="U25" s="14">
        <f>COUNTIFS(U7:U24,"Y")</f>
        <v>11</v>
      </c>
      <c r="V25" s="16"/>
      <c r="W25" s="14">
        <f>COUNTIFS(W7:W24,"Y")</f>
        <v>17</v>
      </c>
    </row>
    <row r="26" spans="1:26" ht="15.75" customHeight="1" x14ac:dyDescent="0.25">
      <c r="A26" s="14"/>
      <c r="B26" s="16" t="s">
        <v>483</v>
      </c>
      <c r="C26" s="16"/>
      <c r="D26" s="16"/>
      <c r="E26" s="62">
        <f>(E25/18)*100</f>
        <v>77.777777777777786</v>
      </c>
      <c r="F26" s="14"/>
      <c r="G26" s="62">
        <f>(G25/18)*100</f>
        <v>94.444444444444443</v>
      </c>
      <c r="H26" s="62"/>
      <c r="I26" s="62">
        <f>(I25/18)*100</f>
        <v>100</v>
      </c>
      <c r="J26" s="62"/>
      <c r="K26" s="62">
        <f>(K25/18)*100</f>
        <v>100</v>
      </c>
      <c r="L26" s="62"/>
      <c r="M26" s="62">
        <f>(M25/18)*100</f>
        <v>61.111111111111114</v>
      </c>
      <c r="N26" s="62"/>
      <c r="O26" s="62">
        <f>(O25/18)*100</f>
        <v>83.333333333333343</v>
      </c>
      <c r="P26" s="62"/>
      <c r="Q26" s="62">
        <f>(Q25/18)*100</f>
        <v>55.555555555555557</v>
      </c>
      <c r="R26" s="62"/>
      <c r="S26" s="62">
        <f>(S25/18)*100</f>
        <v>100</v>
      </c>
      <c r="T26" s="62"/>
      <c r="U26" s="62">
        <f>(U25/18)*100</f>
        <v>61.111111111111114</v>
      </c>
      <c r="V26" s="16"/>
      <c r="W26" s="62">
        <f>(W25/18)*100</f>
        <v>94.444444444444443</v>
      </c>
    </row>
    <row r="27" spans="1:26" ht="15.75" customHeight="1" x14ac:dyDescent="0.25">
      <c r="A27" s="18"/>
      <c r="B27" s="238" t="s">
        <v>165</v>
      </c>
      <c r="C27" s="239"/>
      <c r="D27" s="18">
        <v>3</v>
      </c>
      <c r="E27" s="19">
        <f>E26*D27/100</f>
        <v>2.3333333333333339</v>
      </c>
      <c r="F27" s="17">
        <v>3</v>
      </c>
      <c r="G27" s="19">
        <f>G26*F27/100</f>
        <v>2.833333333333333</v>
      </c>
      <c r="H27" s="17"/>
      <c r="I27" s="19"/>
      <c r="J27" s="17"/>
      <c r="K27" s="19"/>
      <c r="L27" s="17">
        <v>3</v>
      </c>
      <c r="M27" s="19">
        <f>M26*L27/100</f>
        <v>1.8333333333333335</v>
      </c>
      <c r="N27" s="17">
        <v>3</v>
      </c>
      <c r="O27" s="19">
        <f>O26*N27/100</f>
        <v>2.5000000000000004</v>
      </c>
      <c r="P27" s="17">
        <v>3</v>
      </c>
      <c r="Q27" s="19">
        <f>Q26*P27/100</f>
        <v>1.666666666666667</v>
      </c>
      <c r="R27" s="17"/>
      <c r="S27" s="19"/>
      <c r="T27" s="17">
        <v>2</v>
      </c>
      <c r="U27" s="19">
        <f>U26*T27/100</f>
        <v>1.2222222222222223</v>
      </c>
      <c r="V27" s="17">
        <v>2</v>
      </c>
      <c r="W27" s="19">
        <f>W26*V27/100</f>
        <v>1.8888888888888888</v>
      </c>
      <c r="X27" s="148"/>
      <c r="Y27" s="149"/>
      <c r="Z27" s="11"/>
    </row>
    <row r="28" spans="1:26" ht="15.75" customHeight="1" x14ac:dyDescent="0.25">
      <c r="A28" s="18"/>
      <c r="B28" s="238" t="s">
        <v>166</v>
      </c>
      <c r="C28" s="239"/>
      <c r="D28" s="18">
        <v>3</v>
      </c>
      <c r="E28" s="19">
        <f>E26*D28/100</f>
        <v>2.3333333333333339</v>
      </c>
      <c r="F28" s="17">
        <v>3</v>
      </c>
      <c r="G28" s="19">
        <f>G26*F28/100</f>
        <v>2.833333333333333</v>
      </c>
      <c r="H28" s="17">
        <v>3</v>
      </c>
      <c r="I28" s="19">
        <f>I26*H28/100</f>
        <v>3</v>
      </c>
      <c r="J28" s="17">
        <v>3</v>
      </c>
      <c r="K28" s="19">
        <f>K26*J28/100</f>
        <v>3</v>
      </c>
      <c r="L28" s="17">
        <v>3</v>
      </c>
      <c r="M28" s="19">
        <f>M26*L28/100</f>
        <v>1.8333333333333335</v>
      </c>
      <c r="N28" s="17"/>
      <c r="O28" s="19"/>
      <c r="P28" s="17">
        <v>3</v>
      </c>
      <c r="Q28" s="19">
        <f>Q26*P28/100</f>
        <v>1.666666666666667</v>
      </c>
      <c r="R28" s="17"/>
      <c r="S28" s="19"/>
      <c r="T28" s="17">
        <v>3</v>
      </c>
      <c r="U28" s="19">
        <f>U26*T28/100</f>
        <v>1.8333333333333335</v>
      </c>
      <c r="V28" s="17">
        <v>3</v>
      </c>
      <c r="W28" s="19">
        <f>W26*V28/100</f>
        <v>2.833333333333333</v>
      </c>
      <c r="X28" s="148"/>
      <c r="Y28" s="149"/>
      <c r="Z28" s="11"/>
    </row>
    <row r="29" spans="1:26" ht="15.75" customHeight="1" x14ac:dyDescent="0.25">
      <c r="A29" s="18"/>
      <c r="B29" s="238" t="s">
        <v>167</v>
      </c>
      <c r="C29" s="239"/>
      <c r="D29" s="18">
        <v>3</v>
      </c>
      <c r="E29" s="19">
        <f>E26*D29/100</f>
        <v>2.3333333333333339</v>
      </c>
      <c r="F29" s="17">
        <v>3</v>
      </c>
      <c r="G29" s="19">
        <f>G26*F29/100</f>
        <v>2.833333333333333</v>
      </c>
      <c r="H29" s="17">
        <v>3</v>
      </c>
      <c r="I29" s="19">
        <f>I26*H29/100</f>
        <v>3</v>
      </c>
      <c r="J29" s="17">
        <v>2</v>
      </c>
      <c r="K29" s="19">
        <f>K26*J29/100</f>
        <v>2</v>
      </c>
      <c r="L29" s="17">
        <v>3</v>
      </c>
      <c r="M29" s="19">
        <f>M26*L29/100</f>
        <v>1.8333333333333335</v>
      </c>
      <c r="N29" s="17">
        <v>2</v>
      </c>
      <c r="O29" s="19">
        <f>O26*N29/100</f>
        <v>1.666666666666667</v>
      </c>
      <c r="P29" s="17">
        <v>3</v>
      </c>
      <c r="Q29" s="19">
        <f>Q26*P29/100</f>
        <v>1.666666666666667</v>
      </c>
      <c r="R29" s="17"/>
      <c r="S29" s="19"/>
      <c r="T29" s="17">
        <v>2</v>
      </c>
      <c r="U29" s="19">
        <f>U26*T29/100</f>
        <v>1.2222222222222223</v>
      </c>
      <c r="V29" s="17">
        <v>2</v>
      </c>
      <c r="W29" s="19">
        <f>W26*V29/100</f>
        <v>1.8888888888888888</v>
      </c>
      <c r="X29" s="148"/>
      <c r="Y29" s="149"/>
      <c r="Z29" s="11"/>
    </row>
    <row r="30" spans="1:26" ht="15.75" customHeight="1" x14ac:dyDescent="0.25">
      <c r="A30" s="18"/>
      <c r="B30" s="238" t="s">
        <v>168</v>
      </c>
      <c r="C30" s="239"/>
      <c r="D30" s="18">
        <v>3</v>
      </c>
      <c r="E30" s="19">
        <f>E26*D30/100</f>
        <v>2.3333333333333339</v>
      </c>
      <c r="F30" s="17"/>
      <c r="G30" s="19"/>
      <c r="H30" s="17"/>
      <c r="I30" s="19"/>
      <c r="J30" s="17"/>
      <c r="K30" s="19"/>
      <c r="L30" s="17"/>
      <c r="M30" s="19"/>
      <c r="N30" s="17">
        <v>2</v>
      </c>
      <c r="O30" s="19">
        <f>O26*N30/100</f>
        <v>1.666666666666667</v>
      </c>
      <c r="P30" s="17">
        <v>2</v>
      </c>
      <c r="Q30" s="19">
        <f>Q26*P30/100</f>
        <v>1.1111111111111112</v>
      </c>
      <c r="R30" s="17">
        <v>2</v>
      </c>
      <c r="S30" s="19">
        <f>S26*R30/100</f>
        <v>2</v>
      </c>
      <c r="T30" s="17">
        <v>3</v>
      </c>
      <c r="U30" s="19">
        <f>U26*T30/100</f>
        <v>1.8333333333333335</v>
      </c>
      <c r="V30" s="17">
        <v>3</v>
      </c>
      <c r="W30" s="19">
        <f>W26*V30/100</f>
        <v>2.833333333333333</v>
      </c>
      <c r="X30" s="148"/>
      <c r="Y30" s="149"/>
      <c r="Z30" s="11"/>
    </row>
    <row r="31" spans="1:26" ht="15.75" customHeight="1" x14ac:dyDescent="0.25">
      <c r="A31" s="18"/>
      <c r="B31" s="238" t="s">
        <v>169</v>
      </c>
      <c r="C31" s="239"/>
      <c r="D31" s="18">
        <v>2</v>
      </c>
      <c r="E31" s="19">
        <f>E26*D31/100</f>
        <v>1.5555555555555558</v>
      </c>
      <c r="F31" s="17">
        <v>2</v>
      </c>
      <c r="G31" s="19">
        <f>G26*F31/100</f>
        <v>1.8888888888888888</v>
      </c>
      <c r="H31" s="17"/>
      <c r="I31" s="19"/>
      <c r="J31" s="17"/>
      <c r="K31" s="19"/>
      <c r="L31" s="17"/>
      <c r="M31" s="19"/>
      <c r="N31" s="17"/>
      <c r="O31" s="19"/>
      <c r="P31" s="17">
        <v>3</v>
      </c>
      <c r="Q31" s="19">
        <f>Q26*P29/100</f>
        <v>1.666666666666667</v>
      </c>
      <c r="R31" s="17"/>
      <c r="S31" s="19"/>
      <c r="T31" s="17"/>
      <c r="U31" s="19"/>
      <c r="V31" s="17"/>
      <c r="W31" s="19"/>
      <c r="X31" s="148"/>
      <c r="Y31" s="149"/>
      <c r="Z31" s="11"/>
    </row>
    <row r="32" spans="1:26" ht="15.75" customHeight="1" x14ac:dyDescent="0.25">
      <c r="A32" s="135"/>
      <c r="B32" s="246" t="s">
        <v>170</v>
      </c>
      <c r="C32" s="241"/>
      <c r="D32" s="136">
        <v>2</v>
      </c>
      <c r="E32" s="19">
        <f>E26*D32/100</f>
        <v>1.5555555555555558</v>
      </c>
      <c r="F32" s="137">
        <v>2</v>
      </c>
      <c r="G32" s="19">
        <f>G26*F32/100</f>
        <v>1.8888888888888888</v>
      </c>
      <c r="H32" s="137">
        <v>2</v>
      </c>
      <c r="I32" s="19">
        <f>I26*H32/100</f>
        <v>2</v>
      </c>
      <c r="J32" s="139"/>
      <c r="K32" s="19"/>
      <c r="L32" s="139">
        <v>2</v>
      </c>
      <c r="M32" s="19">
        <f>M26*L32/100</f>
        <v>1.2222222222222223</v>
      </c>
      <c r="N32" s="139"/>
      <c r="O32" s="19"/>
      <c r="P32" s="139">
        <v>2</v>
      </c>
      <c r="Q32" s="19">
        <f>Q26*P32/100</f>
        <v>1.1111111111111112</v>
      </c>
      <c r="R32" s="139">
        <v>3</v>
      </c>
      <c r="S32" s="19">
        <f>S26*R32/100</f>
        <v>3</v>
      </c>
      <c r="T32" s="139">
        <v>3</v>
      </c>
      <c r="U32" s="19">
        <f>U26*T32/100</f>
        <v>1.8333333333333335</v>
      </c>
      <c r="V32" s="139">
        <v>3</v>
      </c>
      <c r="W32" s="19">
        <f>W26*V32/100</f>
        <v>2.833333333333333</v>
      </c>
      <c r="X32" s="151"/>
      <c r="Y32" s="149"/>
      <c r="Z32" s="45"/>
    </row>
    <row r="33" spans="1:26" ht="15.75" customHeight="1" x14ac:dyDescent="0.25">
      <c r="A33" s="135"/>
      <c r="B33" s="246" t="s">
        <v>171</v>
      </c>
      <c r="C33" s="241"/>
      <c r="D33" s="136">
        <v>2</v>
      </c>
      <c r="E33" s="19">
        <f>E26*D33/100</f>
        <v>1.5555555555555558</v>
      </c>
      <c r="F33" s="137"/>
      <c r="G33" s="19"/>
      <c r="H33" s="137"/>
      <c r="I33" s="19"/>
      <c r="J33" s="139"/>
      <c r="K33" s="19"/>
      <c r="L33" s="139"/>
      <c r="M33" s="19"/>
      <c r="N33" s="139"/>
      <c r="O33" s="19"/>
      <c r="P33" s="139">
        <v>2</v>
      </c>
      <c r="Q33" s="19">
        <f>Q26*P33/100</f>
        <v>1.1111111111111112</v>
      </c>
      <c r="R33" s="139">
        <v>3</v>
      </c>
      <c r="S33" s="19">
        <f>S26*R33/100</f>
        <v>3</v>
      </c>
      <c r="T33" s="139"/>
      <c r="U33" s="19"/>
      <c r="V33" s="139"/>
      <c r="W33" s="19"/>
      <c r="X33" s="151"/>
      <c r="Y33" s="152"/>
      <c r="Z33" s="45"/>
    </row>
    <row r="34" spans="1:26" ht="15.75" customHeight="1" x14ac:dyDescent="0.25">
      <c r="A34" s="141"/>
      <c r="B34" s="240" t="s">
        <v>172</v>
      </c>
      <c r="C34" s="241"/>
      <c r="D34" s="142">
        <v>3</v>
      </c>
      <c r="E34" s="19">
        <f>E26*D34/100</f>
        <v>2.3333333333333339</v>
      </c>
      <c r="F34" s="143">
        <v>2</v>
      </c>
      <c r="G34" s="19">
        <f>G26*F34/100</f>
        <v>1.8888888888888888</v>
      </c>
      <c r="H34" s="143"/>
      <c r="I34" s="19"/>
      <c r="J34" s="144">
        <v>2</v>
      </c>
      <c r="K34" s="19">
        <f>K26*J34/100</f>
        <v>2</v>
      </c>
      <c r="L34" s="144"/>
      <c r="M34" s="19"/>
      <c r="N34" s="144">
        <v>3</v>
      </c>
      <c r="O34" s="19">
        <f>O26*N34/100</f>
        <v>2.5000000000000004</v>
      </c>
      <c r="P34" s="144">
        <v>3</v>
      </c>
      <c r="Q34" s="19">
        <f>Q26*P34/100</f>
        <v>1.666666666666667</v>
      </c>
      <c r="R34" s="143"/>
      <c r="S34" s="19"/>
      <c r="T34" s="144">
        <v>2</v>
      </c>
      <c r="U34" s="19">
        <f>U26*T34/100</f>
        <v>1.2222222222222223</v>
      </c>
      <c r="V34" s="144">
        <v>2</v>
      </c>
      <c r="W34" s="19">
        <f>W26*V34/100</f>
        <v>1.8888888888888888</v>
      </c>
      <c r="X34" s="151"/>
      <c r="Y34" s="149"/>
      <c r="Z34" s="45"/>
    </row>
    <row r="35" spans="1:26" ht="15.75" customHeight="1" x14ac:dyDescent="0.25">
      <c r="A35" s="14"/>
      <c r="B35" s="247" t="s">
        <v>273</v>
      </c>
      <c r="C35" s="248"/>
      <c r="D35" s="16"/>
      <c r="E35" s="22">
        <f>SUM(D7:D24)</f>
        <v>10.084999999999999</v>
      </c>
      <c r="F35" s="22"/>
      <c r="G35" s="22">
        <f t="shared" ref="G35:W35" si="10">SUM(F7:F24)</f>
        <v>11.56</v>
      </c>
      <c r="H35" s="22"/>
      <c r="I35" s="22">
        <f t="shared" si="10"/>
        <v>11.110000000000001</v>
      </c>
      <c r="J35" s="22"/>
      <c r="K35" s="22">
        <f t="shared" si="10"/>
        <v>13</v>
      </c>
      <c r="L35" s="22"/>
      <c r="M35" s="22">
        <f t="shared" si="10"/>
        <v>10.52</v>
      </c>
      <c r="N35" s="22"/>
      <c r="O35" s="22">
        <f t="shared" si="10"/>
        <v>11.33</v>
      </c>
      <c r="P35" s="22"/>
      <c r="Q35" s="22">
        <f t="shared" si="10"/>
        <v>9.9199999999999982</v>
      </c>
      <c r="R35" s="22"/>
      <c r="S35" s="22">
        <f t="shared" si="10"/>
        <v>12.459999999999999</v>
      </c>
      <c r="T35" s="22"/>
      <c r="U35" s="22">
        <f t="shared" si="10"/>
        <v>10.549999999999999</v>
      </c>
      <c r="V35" s="22"/>
      <c r="W35" s="22">
        <f t="shared" si="10"/>
        <v>15.61</v>
      </c>
    </row>
    <row r="36" spans="1:26" ht="15.75" customHeight="1" x14ac:dyDescent="0.25">
      <c r="A36" s="14"/>
      <c r="B36" s="248" t="s">
        <v>274</v>
      </c>
      <c r="C36" s="248"/>
      <c r="D36" s="16"/>
      <c r="E36" s="21">
        <f>E35/18*100</f>
        <v>56.027777777777779</v>
      </c>
      <c r="F36" s="21"/>
      <c r="G36" s="21">
        <f t="shared" ref="G36:W36" si="11">G35/18*100</f>
        <v>64.222222222222229</v>
      </c>
      <c r="H36" s="21"/>
      <c r="I36" s="21">
        <f t="shared" si="11"/>
        <v>61.722222222222236</v>
      </c>
      <c r="J36" s="21"/>
      <c r="K36" s="21">
        <f t="shared" si="11"/>
        <v>72.222222222222214</v>
      </c>
      <c r="L36" s="21"/>
      <c r="M36" s="21">
        <f t="shared" si="11"/>
        <v>58.444444444444443</v>
      </c>
      <c r="N36" s="21"/>
      <c r="O36" s="21">
        <f t="shared" si="11"/>
        <v>62.94444444444445</v>
      </c>
      <c r="P36" s="21"/>
      <c r="Q36" s="21">
        <f t="shared" si="11"/>
        <v>55.1111111111111</v>
      </c>
      <c r="R36" s="21"/>
      <c r="S36" s="21">
        <f t="shared" si="11"/>
        <v>69.222222222222214</v>
      </c>
      <c r="T36" s="21"/>
      <c r="U36" s="21">
        <f t="shared" si="11"/>
        <v>58.6111111111111</v>
      </c>
      <c r="V36" s="21"/>
      <c r="W36" s="21">
        <f t="shared" si="11"/>
        <v>86.722222222222229</v>
      </c>
    </row>
    <row r="37" spans="1:26" ht="15.75" customHeight="1" x14ac:dyDescent="0.25"/>
    <row r="38" spans="1:26" ht="15.75" customHeight="1" x14ac:dyDescent="0.25">
      <c r="G38" s="2"/>
      <c r="I38" s="2"/>
      <c r="K38" s="2"/>
    </row>
    <row r="39" spans="1:26" ht="15.75" customHeight="1" x14ac:dyDescent="0.25">
      <c r="E39" s="1"/>
      <c r="G39" s="1"/>
      <c r="I39" s="2"/>
      <c r="K39" s="3"/>
      <c r="M39" s="2"/>
      <c r="O39" s="2"/>
      <c r="Q39" s="2"/>
      <c r="S39" s="2"/>
      <c r="U39" s="2"/>
    </row>
    <row r="40" spans="1:26" ht="15.75" customHeight="1" x14ac:dyDescent="0.25"/>
    <row r="41" spans="1:26" ht="15.75" customHeight="1" x14ac:dyDescent="0.25"/>
    <row r="42" spans="1:26" ht="15.75" customHeight="1" x14ac:dyDescent="0.25"/>
    <row r="43" spans="1:26" ht="15.75" customHeight="1" x14ac:dyDescent="0.25"/>
    <row r="44" spans="1:26" ht="15.75" customHeight="1" x14ac:dyDescent="0.25"/>
    <row r="45" spans="1:26" ht="15.75" customHeight="1" x14ac:dyDescent="0.25"/>
    <row r="46" spans="1:26" ht="15.75" customHeight="1" x14ac:dyDescent="0.25"/>
    <row r="47" spans="1:26" ht="15.75" customHeight="1" x14ac:dyDescent="0.25"/>
    <row r="48" spans="1:2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</sheetData>
  <mergeCells count="23">
    <mergeCell ref="B35:C35"/>
    <mergeCell ref="B36:C36"/>
    <mergeCell ref="B32:C32"/>
    <mergeCell ref="B33:C33"/>
    <mergeCell ref="B34:C34"/>
    <mergeCell ref="B31:C31"/>
    <mergeCell ref="B28:C28"/>
    <mergeCell ref="B29:C29"/>
    <mergeCell ref="B30:C30"/>
    <mergeCell ref="B27:C27"/>
    <mergeCell ref="J6:K6"/>
    <mergeCell ref="L6:M6"/>
    <mergeCell ref="A1:W1"/>
    <mergeCell ref="A2:W2"/>
    <mergeCell ref="A4:W4"/>
    <mergeCell ref="D6:E6"/>
    <mergeCell ref="T6:U6"/>
    <mergeCell ref="V6:W6"/>
    <mergeCell ref="N6:O6"/>
    <mergeCell ref="P6:Q6"/>
    <mergeCell ref="R6:S6"/>
    <mergeCell ref="F6:G6"/>
    <mergeCell ref="H6:I6"/>
  </mergeCells>
  <conditionalFormatting sqref="D7:D24">
    <cfRule type="cellIs" dxfId="50" priority="29" operator="lessThan">
      <formula>0.55</formula>
    </cfRule>
    <cfRule type="cellIs" dxfId="49" priority="30" operator="lessThan">
      <formula>0.5</formula>
    </cfRule>
  </conditionalFormatting>
  <conditionalFormatting sqref="E7:E24">
    <cfRule type="containsText" dxfId="48" priority="10" operator="containsText" text="N">
      <formula>NOT(ISERROR(SEARCH("N",E7)))</formula>
    </cfRule>
  </conditionalFormatting>
  <conditionalFormatting sqref="F7:F24">
    <cfRule type="cellIs" dxfId="47" priority="27" operator="lessThan">
      <formula>0.55</formula>
    </cfRule>
    <cfRule type="cellIs" dxfId="46" priority="28" operator="lessThan">
      <formula>0.5</formula>
    </cfRule>
  </conditionalFormatting>
  <conditionalFormatting sqref="G7:G24">
    <cfRule type="containsText" dxfId="45" priority="9" operator="containsText" text="N">
      <formula>NOT(ISERROR(SEARCH("N",G7)))</formula>
    </cfRule>
  </conditionalFormatting>
  <conditionalFormatting sqref="H7:H24">
    <cfRule type="cellIs" dxfId="44" priority="25" operator="lessThan">
      <formula>0.55</formula>
    </cfRule>
    <cfRule type="cellIs" dxfId="43" priority="26" operator="lessThan">
      <formula>0.5</formula>
    </cfRule>
  </conditionalFormatting>
  <conditionalFormatting sqref="I7:I24">
    <cfRule type="containsText" dxfId="42" priority="8" operator="containsText" text="N">
      <formula>NOT(ISERROR(SEARCH("N",I7)))</formula>
    </cfRule>
  </conditionalFormatting>
  <conditionalFormatting sqref="J7:J24">
    <cfRule type="cellIs" dxfId="41" priority="23" operator="lessThan">
      <formula>0.55</formula>
    </cfRule>
    <cfRule type="cellIs" dxfId="40" priority="24" operator="lessThan">
      <formula>0.5</formula>
    </cfRule>
  </conditionalFormatting>
  <conditionalFormatting sqref="K7:K24">
    <cfRule type="containsText" dxfId="39" priority="7" operator="containsText" text="N">
      <formula>NOT(ISERROR(SEARCH("N",K7)))</formula>
    </cfRule>
  </conditionalFormatting>
  <conditionalFormatting sqref="L7:L24">
    <cfRule type="cellIs" dxfId="38" priority="21" operator="lessThan">
      <formula>0.55</formula>
    </cfRule>
    <cfRule type="cellIs" dxfId="37" priority="22" operator="lessThan">
      <formula>0.5</formula>
    </cfRule>
  </conditionalFormatting>
  <conditionalFormatting sqref="M7:M24">
    <cfRule type="containsText" dxfId="36" priority="6" operator="containsText" text="N">
      <formula>NOT(ISERROR(SEARCH("N",M7)))</formula>
    </cfRule>
  </conditionalFormatting>
  <conditionalFormatting sqref="N7:N24">
    <cfRule type="cellIs" dxfId="35" priority="19" operator="lessThan">
      <formula>0.55</formula>
    </cfRule>
    <cfRule type="cellIs" dxfId="34" priority="20" operator="lessThan">
      <formula>0.5</formula>
    </cfRule>
  </conditionalFormatting>
  <conditionalFormatting sqref="O7:O24">
    <cfRule type="containsText" dxfId="33" priority="5" operator="containsText" text="N">
      <formula>NOT(ISERROR(SEARCH("N",O7)))</formula>
    </cfRule>
  </conditionalFormatting>
  <conditionalFormatting sqref="P7:P24">
    <cfRule type="cellIs" dxfId="32" priority="17" operator="lessThan">
      <formula>0.55</formula>
    </cfRule>
    <cfRule type="cellIs" dxfId="31" priority="18" operator="lessThan">
      <formula>0.5</formula>
    </cfRule>
  </conditionalFormatting>
  <conditionalFormatting sqref="Q7:Q24">
    <cfRule type="containsText" dxfId="30" priority="4" operator="containsText" text="N">
      <formula>NOT(ISERROR(SEARCH("N",Q7)))</formula>
    </cfRule>
  </conditionalFormatting>
  <conditionalFormatting sqref="R7:R24">
    <cfRule type="cellIs" dxfId="29" priority="15" operator="lessThan">
      <formula>0.55</formula>
    </cfRule>
    <cfRule type="cellIs" dxfId="28" priority="16" operator="lessThan">
      <formula>0.5</formula>
    </cfRule>
  </conditionalFormatting>
  <conditionalFormatting sqref="S7:S24">
    <cfRule type="containsText" dxfId="27" priority="3" operator="containsText" text="N">
      <formula>NOT(ISERROR(SEARCH("N",S7)))</formula>
    </cfRule>
  </conditionalFormatting>
  <conditionalFormatting sqref="T7:T24">
    <cfRule type="cellIs" dxfId="26" priority="13" operator="lessThan">
      <formula>0.55</formula>
    </cfRule>
    <cfRule type="cellIs" dxfId="25" priority="14" operator="lessThan">
      <formula>0.5</formula>
    </cfRule>
  </conditionalFormatting>
  <conditionalFormatting sqref="U7:U24">
    <cfRule type="containsText" dxfId="24" priority="2" operator="containsText" text="N">
      <formula>NOT(ISERROR(SEARCH("N",U7)))</formula>
    </cfRule>
  </conditionalFormatting>
  <conditionalFormatting sqref="V7:V24">
    <cfRule type="cellIs" dxfId="23" priority="11" operator="lessThan">
      <formula>0.55</formula>
    </cfRule>
    <cfRule type="cellIs" dxfId="22" priority="12" operator="lessThan">
      <formula>0.5</formula>
    </cfRule>
  </conditionalFormatting>
  <conditionalFormatting sqref="W7:W24">
    <cfRule type="containsText" dxfId="21" priority="1" operator="containsText" text="N">
      <formula>NOT(ISERROR(SEARCH("N",W7)))</formula>
    </cfRule>
  </conditionalFormatting>
  <pageMargins left="0.7" right="0.7" top="0.75" bottom="0.75" header="0" footer="0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232"/>
  <sheetViews>
    <sheetView zoomScale="85" zoomScaleNormal="85" workbookViewId="0">
      <selection activeCell="S34" sqref="S34"/>
    </sheetView>
  </sheetViews>
  <sheetFormatPr defaultColWidth="12.5703125" defaultRowHeight="15" customHeight="1" x14ac:dyDescent="0.25"/>
  <cols>
    <col min="1" max="1" width="7.5703125" style="73" customWidth="1"/>
    <col min="2" max="2" width="10.42578125" style="73" customWidth="1"/>
    <col min="3" max="3" width="49.42578125" style="73" bestFit="1" customWidth="1"/>
    <col min="4" max="17" width="9.42578125" style="73" customWidth="1"/>
    <col min="18" max="20" width="7.5703125" style="73" customWidth="1"/>
    <col min="21" max="16384" width="12.5703125" style="73"/>
  </cols>
  <sheetData>
    <row r="1" spans="1:17" ht="15" customHeight="1" x14ac:dyDescent="0.25">
      <c r="A1" s="229" t="s">
        <v>68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</row>
    <row r="2" spans="1:17" ht="15" customHeight="1" x14ac:dyDescent="0.25">
      <c r="A2" s="230" t="s">
        <v>69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</row>
    <row r="3" spans="1:17" ht="15" customHeight="1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</row>
    <row r="4" spans="1:17" ht="18.75" x14ac:dyDescent="0.25">
      <c r="A4" s="276" t="s">
        <v>484</v>
      </c>
      <c r="B4" s="276"/>
      <c r="C4" s="276"/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</row>
    <row r="6" spans="1:17" ht="74.25" customHeight="1" x14ac:dyDescent="0.25">
      <c r="A6" s="13" t="s">
        <v>71</v>
      </c>
      <c r="B6" s="13" t="s">
        <v>72</v>
      </c>
      <c r="C6" s="13" t="s">
        <v>73</v>
      </c>
      <c r="D6" s="232" t="s">
        <v>485</v>
      </c>
      <c r="E6" s="268"/>
      <c r="F6" s="232" t="s">
        <v>459</v>
      </c>
      <c r="G6" s="268"/>
      <c r="H6" s="232" t="s">
        <v>486</v>
      </c>
      <c r="I6" s="268"/>
      <c r="J6" s="232" t="s">
        <v>487</v>
      </c>
      <c r="K6" s="268"/>
      <c r="L6" s="232" t="s">
        <v>488</v>
      </c>
      <c r="M6" s="268"/>
      <c r="N6" s="232" t="s">
        <v>489</v>
      </c>
      <c r="O6" s="268"/>
      <c r="P6" s="232" t="s">
        <v>490</v>
      </c>
      <c r="Q6" s="268"/>
    </row>
    <row r="7" spans="1:17" ht="15.75" customHeight="1" x14ac:dyDescent="0.25">
      <c r="A7" s="14">
        <v>1</v>
      </c>
      <c r="B7" s="75">
        <v>1407</v>
      </c>
      <c r="C7" s="49" t="s">
        <v>465</v>
      </c>
      <c r="D7" s="15">
        <v>0.65</v>
      </c>
      <c r="E7" s="14" t="str">
        <f>IF(D7&gt;=55%,"Y","N")</f>
        <v>Y</v>
      </c>
      <c r="F7" s="15">
        <v>0.53</v>
      </c>
      <c r="G7" s="14" t="str">
        <f t="shared" ref="G7:G22" si="0">IF(F7&gt;=55%,"Y","N")</f>
        <v>N</v>
      </c>
      <c r="H7" s="15">
        <v>0.56000000000000005</v>
      </c>
      <c r="I7" s="14" t="str">
        <f t="shared" ref="I7:I22" si="1">IF(H7&gt;=55%,"Y","N")</f>
        <v>Y</v>
      </c>
      <c r="J7" s="15">
        <v>0.5</v>
      </c>
      <c r="K7" s="14" t="str">
        <f>IF(J7&gt;=55%,"Y","N")</f>
        <v>N</v>
      </c>
      <c r="L7" s="15">
        <v>0.5</v>
      </c>
      <c r="M7" s="14" t="str">
        <f>IF(L7&gt;=55%,"Y","N")</f>
        <v>N</v>
      </c>
      <c r="N7" s="15">
        <v>0.66</v>
      </c>
      <c r="O7" s="14" t="str">
        <f t="shared" ref="O7:O22" si="2">IF(N7&gt;=55%,"Y","N")</f>
        <v>Y</v>
      </c>
      <c r="P7" s="15">
        <v>0.55000000000000004</v>
      </c>
      <c r="Q7" s="14" t="str">
        <f t="shared" ref="Q7:Q22" si="3">IF(P7&gt;=55%,"Y","N")</f>
        <v>Y</v>
      </c>
    </row>
    <row r="8" spans="1:17" ht="15.75" customHeight="1" x14ac:dyDescent="0.25">
      <c r="A8" s="14">
        <v>2</v>
      </c>
      <c r="B8" s="75">
        <v>1442</v>
      </c>
      <c r="C8" s="49" t="s">
        <v>466</v>
      </c>
      <c r="D8" s="15">
        <v>0.65</v>
      </c>
      <c r="E8" s="14" t="str">
        <f t="shared" ref="E8:E22" si="4">IF(D8&gt;=55%,"Y","N")</f>
        <v>Y</v>
      </c>
      <c r="F8" s="15">
        <v>0.5</v>
      </c>
      <c r="G8" s="14" t="str">
        <f t="shared" si="0"/>
        <v>N</v>
      </c>
      <c r="H8" s="15">
        <v>0.56000000000000005</v>
      </c>
      <c r="I8" s="14" t="str">
        <f t="shared" si="1"/>
        <v>Y</v>
      </c>
      <c r="J8" s="15">
        <v>0.495</v>
      </c>
      <c r="K8" s="14" t="str">
        <f t="shared" ref="K8:K22" si="5">IF(J8&gt;=55%,"Y","N")</f>
        <v>N</v>
      </c>
      <c r="L8" s="15">
        <v>0.50249999999999995</v>
      </c>
      <c r="M8" s="14" t="str">
        <f t="shared" ref="M8:M22" si="6">IF(L8&gt;=55%,"Y","N")</f>
        <v>N</v>
      </c>
      <c r="N8" s="15">
        <v>0.6</v>
      </c>
      <c r="O8" s="14" t="str">
        <f t="shared" si="2"/>
        <v>Y</v>
      </c>
      <c r="P8" s="15">
        <v>0.55000000000000004</v>
      </c>
      <c r="Q8" s="14" t="str">
        <f t="shared" si="3"/>
        <v>Y</v>
      </c>
    </row>
    <row r="9" spans="1:17" ht="15.75" customHeight="1" x14ac:dyDescent="0.25">
      <c r="A9" s="14">
        <v>3</v>
      </c>
      <c r="B9" s="75">
        <v>1413</v>
      </c>
      <c r="C9" s="49" t="s">
        <v>467</v>
      </c>
      <c r="D9" s="15">
        <v>0.72</v>
      </c>
      <c r="E9" s="14" t="str">
        <f t="shared" si="4"/>
        <v>Y</v>
      </c>
      <c r="F9" s="15">
        <v>0.56000000000000005</v>
      </c>
      <c r="G9" s="14" t="str">
        <f t="shared" si="0"/>
        <v>Y</v>
      </c>
      <c r="H9" s="15">
        <v>0.56000000000000005</v>
      </c>
      <c r="I9" s="14" t="str">
        <f t="shared" si="1"/>
        <v>Y</v>
      </c>
      <c r="J9" s="15">
        <v>0.55500000000000005</v>
      </c>
      <c r="K9" s="14" t="str">
        <f t="shared" si="5"/>
        <v>Y</v>
      </c>
      <c r="L9" s="15">
        <v>0.6</v>
      </c>
      <c r="M9" s="14" t="str">
        <f t="shared" si="6"/>
        <v>Y</v>
      </c>
      <c r="N9" s="15">
        <v>0.66</v>
      </c>
      <c r="O9" s="14" t="str">
        <f t="shared" si="2"/>
        <v>Y</v>
      </c>
      <c r="P9" s="15">
        <v>0.6</v>
      </c>
      <c r="Q9" s="14" t="str">
        <f t="shared" si="3"/>
        <v>Y</v>
      </c>
    </row>
    <row r="10" spans="1:17" ht="15.75" customHeight="1" x14ac:dyDescent="0.25">
      <c r="A10" s="14">
        <v>4</v>
      </c>
      <c r="B10" s="75">
        <v>1415</v>
      </c>
      <c r="C10" s="49" t="s">
        <v>468</v>
      </c>
      <c r="D10" s="15">
        <v>0.7</v>
      </c>
      <c r="E10" s="14" t="str">
        <f t="shared" si="4"/>
        <v>Y</v>
      </c>
      <c r="F10" s="15">
        <v>0.51</v>
      </c>
      <c r="G10" s="14" t="str">
        <f t="shared" si="0"/>
        <v>N</v>
      </c>
      <c r="H10" s="15">
        <v>0.7</v>
      </c>
      <c r="I10" s="14" t="str">
        <f t="shared" si="1"/>
        <v>Y</v>
      </c>
      <c r="J10" s="15">
        <v>0.56000000000000005</v>
      </c>
      <c r="K10" s="14" t="str">
        <f t="shared" si="5"/>
        <v>Y</v>
      </c>
      <c r="L10" s="15">
        <v>0.57250000000000001</v>
      </c>
      <c r="M10" s="14" t="str">
        <f t="shared" si="6"/>
        <v>Y</v>
      </c>
      <c r="N10" s="15">
        <v>0.66</v>
      </c>
      <c r="O10" s="14" t="str">
        <f t="shared" si="2"/>
        <v>Y</v>
      </c>
      <c r="P10" s="15">
        <v>0.65</v>
      </c>
      <c r="Q10" s="14" t="str">
        <f t="shared" si="3"/>
        <v>Y</v>
      </c>
    </row>
    <row r="11" spans="1:17" ht="15.75" customHeight="1" x14ac:dyDescent="0.25">
      <c r="A11" s="14">
        <v>5</v>
      </c>
      <c r="B11" s="75">
        <v>1416</v>
      </c>
      <c r="C11" s="49" t="s">
        <v>469</v>
      </c>
      <c r="D11" s="15">
        <v>0.72</v>
      </c>
      <c r="E11" s="14" t="str">
        <f t="shared" si="4"/>
        <v>Y</v>
      </c>
      <c r="F11" s="15">
        <v>0.53</v>
      </c>
      <c r="G11" s="14" t="str">
        <f t="shared" si="0"/>
        <v>N</v>
      </c>
      <c r="H11" s="15">
        <v>0.6</v>
      </c>
      <c r="I11" s="14" t="str">
        <f t="shared" si="1"/>
        <v>Y</v>
      </c>
      <c r="J11" s="15">
        <v>0.63</v>
      </c>
      <c r="K11" s="14" t="str">
        <f t="shared" si="5"/>
        <v>Y</v>
      </c>
      <c r="L11" s="15">
        <v>0.57750000000000001</v>
      </c>
      <c r="M11" s="14" t="str">
        <f t="shared" si="6"/>
        <v>Y</v>
      </c>
      <c r="N11" s="15">
        <v>0.7</v>
      </c>
      <c r="O11" s="14" t="str">
        <f t="shared" si="2"/>
        <v>Y</v>
      </c>
      <c r="P11" s="15">
        <v>0.5</v>
      </c>
      <c r="Q11" s="14" t="str">
        <f t="shared" si="3"/>
        <v>N</v>
      </c>
    </row>
    <row r="12" spans="1:17" ht="15.75" customHeight="1" x14ac:dyDescent="0.25">
      <c r="A12" s="14">
        <v>6</v>
      </c>
      <c r="B12" s="75">
        <v>1417</v>
      </c>
      <c r="C12" s="49" t="s">
        <v>470</v>
      </c>
      <c r="D12" s="15">
        <v>0.56999999999999995</v>
      </c>
      <c r="E12" s="14" t="str">
        <f t="shared" si="4"/>
        <v>Y</v>
      </c>
      <c r="F12" s="15">
        <v>0.56000000000000005</v>
      </c>
      <c r="G12" s="14" t="str">
        <f t="shared" si="0"/>
        <v>Y</v>
      </c>
      <c r="H12" s="15">
        <v>0.56000000000000005</v>
      </c>
      <c r="I12" s="14" t="str">
        <f t="shared" si="1"/>
        <v>Y</v>
      </c>
      <c r="J12" s="15">
        <v>0.5</v>
      </c>
      <c r="K12" s="14" t="str">
        <f t="shared" si="5"/>
        <v>N</v>
      </c>
      <c r="L12" s="15">
        <v>0.55000000000000004</v>
      </c>
      <c r="M12" s="14" t="str">
        <f t="shared" si="6"/>
        <v>Y</v>
      </c>
      <c r="N12" s="15">
        <v>0.66</v>
      </c>
      <c r="O12" s="14" t="str">
        <f t="shared" si="2"/>
        <v>Y</v>
      </c>
      <c r="P12" s="15">
        <v>0.55000000000000004</v>
      </c>
      <c r="Q12" s="14" t="str">
        <f t="shared" si="3"/>
        <v>Y</v>
      </c>
    </row>
    <row r="13" spans="1:17" ht="15.75" customHeight="1" x14ac:dyDescent="0.25">
      <c r="A13" s="14">
        <v>7</v>
      </c>
      <c r="B13" s="75">
        <v>1418</v>
      </c>
      <c r="C13" s="49" t="s">
        <v>471</v>
      </c>
      <c r="D13" s="15">
        <v>0.87</v>
      </c>
      <c r="E13" s="14" t="str">
        <f t="shared" si="4"/>
        <v>Y</v>
      </c>
      <c r="F13" s="15">
        <v>0.61</v>
      </c>
      <c r="G13" s="14" t="str">
        <f t="shared" si="0"/>
        <v>Y</v>
      </c>
      <c r="H13" s="15">
        <v>0.7</v>
      </c>
      <c r="I13" s="14" t="str">
        <f t="shared" si="1"/>
        <v>Y</v>
      </c>
      <c r="J13" s="15">
        <v>0.68500000000000005</v>
      </c>
      <c r="K13" s="14" t="str">
        <f t="shared" si="5"/>
        <v>Y</v>
      </c>
      <c r="L13" s="15">
        <v>0.66500000000000004</v>
      </c>
      <c r="M13" s="14" t="str">
        <f t="shared" si="6"/>
        <v>Y</v>
      </c>
      <c r="N13" s="15">
        <v>0.66</v>
      </c>
      <c r="O13" s="14" t="str">
        <f t="shared" si="2"/>
        <v>Y</v>
      </c>
      <c r="P13" s="15">
        <v>0.6</v>
      </c>
      <c r="Q13" s="14" t="str">
        <f t="shared" si="3"/>
        <v>Y</v>
      </c>
    </row>
    <row r="14" spans="1:17" ht="15.75" customHeight="1" x14ac:dyDescent="0.25">
      <c r="A14" s="14">
        <v>8</v>
      </c>
      <c r="B14" s="75">
        <v>1422</v>
      </c>
      <c r="C14" s="49" t="s">
        <v>472</v>
      </c>
      <c r="D14" s="15">
        <v>0.8</v>
      </c>
      <c r="E14" s="14" t="str">
        <f t="shared" si="4"/>
        <v>Y</v>
      </c>
      <c r="F14" s="15">
        <v>0.71</v>
      </c>
      <c r="G14" s="14" t="str">
        <f t="shared" si="0"/>
        <v>Y</v>
      </c>
      <c r="H14" s="15">
        <v>0.56000000000000005</v>
      </c>
      <c r="I14" s="14" t="str">
        <f t="shared" si="1"/>
        <v>Y</v>
      </c>
      <c r="J14" s="15">
        <v>0.55500000000000005</v>
      </c>
      <c r="K14" s="14" t="str">
        <f t="shared" si="5"/>
        <v>Y</v>
      </c>
      <c r="L14" s="15">
        <v>0.65</v>
      </c>
      <c r="M14" s="14" t="str">
        <f t="shared" si="6"/>
        <v>Y</v>
      </c>
      <c r="N14" s="15">
        <v>0.66</v>
      </c>
      <c r="O14" s="14" t="str">
        <f t="shared" si="2"/>
        <v>Y</v>
      </c>
      <c r="P14" s="15">
        <v>0.56000000000000005</v>
      </c>
      <c r="Q14" s="14" t="str">
        <f t="shared" si="3"/>
        <v>Y</v>
      </c>
    </row>
    <row r="15" spans="1:17" ht="15.75" customHeight="1" x14ac:dyDescent="0.25">
      <c r="A15" s="14">
        <v>9</v>
      </c>
      <c r="B15" s="75">
        <v>1423</v>
      </c>
      <c r="C15" s="49" t="s">
        <v>473</v>
      </c>
      <c r="D15" s="15">
        <v>0.52</v>
      </c>
      <c r="E15" s="14" t="str">
        <f t="shared" si="4"/>
        <v>N</v>
      </c>
      <c r="F15" s="15">
        <v>0.51</v>
      </c>
      <c r="G15" s="14" t="str">
        <f t="shared" si="0"/>
        <v>N</v>
      </c>
      <c r="H15" s="15">
        <v>0.56000000000000005</v>
      </c>
      <c r="I15" s="14" t="str">
        <f t="shared" si="1"/>
        <v>Y</v>
      </c>
      <c r="J15" s="15">
        <v>0.45</v>
      </c>
      <c r="K15" s="14" t="str">
        <f t="shared" si="5"/>
        <v>N</v>
      </c>
      <c r="L15" s="15">
        <v>0.51</v>
      </c>
      <c r="M15" s="14" t="str">
        <f t="shared" si="6"/>
        <v>N</v>
      </c>
      <c r="N15" s="15">
        <v>0.66</v>
      </c>
      <c r="O15" s="14" t="str">
        <f t="shared" si="2"/>
        <v>Y</v>
      </c>
      <c r="P15" s="15">
        <v>0.5</v>
      </c>
      <c r="Q15" s="14" t="str">
        <f t="shared" si="3"/>
        <v>N</v>
      </c>
    </row>
    <row r="16" spans="1:17" ht="15.75" customHeight="1" x14ac:dyDescent="0.25">
      <c r="A16" s="14">
        <v>10</v>
      </c>
      <c r="B16" s="75">
        <v>1424</v>
      </c>
      <c r="C16" s="49" t="s">
        <v>474</v>
      </c>
      <c r="D16" s="15">
        <v>0.55000000000000004</v>
      </c>
      <c r="E16" s="14" t="str">
        <f t="shared" si="4"/>
        <v>Y</v>
      </c>
      <c r="F16" s="15">
        <v>0.5</v>
      </c>
      <c r="G16" s="14" t="str">
        <f t="shared" si="0"/>
        <v>N</v>
      </c>
      <c r="H16" s="15">
        <v>0.5</v>
      </c>
      <c r="I16" s="14" t="str">
        <f t="shared" si="1"/>
        <v>N</v>
      </c>
      <c r="J16" s="15">
        <v>0.51</v>
      </c>
      <c r="K16" s="14" t="str">
        <f t="shared" si="5"/>
        <v>N</v>
      </c>
      <c r="L16" s="15">
        <v>0.53749999999999998</v>
      </c>
      <c r="M16" s="14" t="str">
        <f t="shared" si="6"/>
        <v>N</v>
      </c>
      <c r="N16" s="15">
        <v>0.6</v>
      </c>
      <c r="O16" s="14" t="str">
        <f t="shared" si="2"/>
        <v>Y</v>
      </c>
      <c r="P16" s="15">
        <v>0.55000000000000004</v>
      </c>
      <c r="Q16" s="14" t="str">
        <f t="shared" si="3"/>
        <v>Y</v>
      </c>
    </row>
    <row r="17" spans="1:26" ht="15.75" customHeight="1" x14ac:dyDescent="0.25">
      <c r="A17" s="14">
        <v>11</v>
      </c>
      <c r="B17" s="75">
        <v>1427</v>
      </c>
      <c r="C17" s="49" t="s">
        <v>476</v>
      </c>
      <c r="D17" s="15">
        <v>0.6</v>
      </c>
      <c r="E17" s="14" t="str">
        <f t="shared" si="4"/>
        <v>Y</v>
      </c>
      <c r="F17" s="15">
        <v>0.56000000000000005</v>
      </c>
      <c r="G17" s="14" t="str">
        <f t="shared" si="0"/>
        <v>Y</v>
      </c>
      <c r="H17" s="15">
        <v>0.56000000000000005</v>
      </c>
      <c r="I17" s="14" t="str">
        <f t="shared" si="1"/>
        <v>Y</v>
      </c>
      <c r="J17" s="15">
        <v>0.39500000000000002</v>
      </c>
      <c r="K17" s="14" t="str">
        <f t="shared" si="5"/>
        <v>N</v>
      </c>
      <c r="L17" s="15">
        <v>0.45</v>
      </c>
      <c r="M17" s="14" t="str">
        <f t="shared" si="6"/>
        <v>N</v>
      </c>
      <c r="N17" s="15">
        <v>0.66</v>
      </c>
      <c r="O17" s="14" t="str">
        <f t="shared" si="2"/>
        <v>Y</v>
      </c>
      <c r="P17" s="15">
        <v>0.55000000000000004</v>
      </c>
      <c r="Q17" s="14" t="str">
        <f t="shared" si="3"/>
        <v>Y</v>
      </c>
    </row>
    <row r="18" spans="1:26" ht="15.75" customHeight="1" x14ac:dyDescent="0.25">
      <c r="A18" s="14">
        <v>12</v>
      </c>
      <c r="B18" s="75">
        <v>1428</v>
      </c>
      <c r="C18" s="49" t="s">
        <v>477</v>
      </c>
      <c r="D18" s="15">
        <v>0.85</v>
      </c>
      <c r="E18" s="14" t="str">
        <f t="shared" si="4"/>
        <v>Y</v>
      </c>
      <c r="F18" s="15">
        <v>0.56000000000000005</v>
      </c>
      <c r="G18" s="14" t="str">
        <f t="shared" si="0"/>
        <v>Y</v>
      </c>
      <c r="H18" s="15">
        <v>0.56000000000000005</v>
      </c>
      <c r="I18" s="14" t="str">
        <f t="shared" si="1"/>
        <v>Y</v>
      </c>
      <c r="J18" s="15">
        <v>0.60499999999999998</v>
      </c>
      <c r="K18" s="14" t="str">
        <f t="shared" si="5"/>
        <v>Y</v>
      </c>
      <c r="L18" s="15">
        <v>0.56499999999999995</v>
      </c>
      <c r="M18" s="14" t="str">
        <f t="shared" si="6"/>
        <v>Y</v>
      </c>
      <c r="N18" s="15">
        <v>0.62</v>
      </c>
      <c r="O18" s="14" t="str">
        <f t="shared" si="2"/>
        <v>Y</v>
      </c>
      <c r="P18" s="15">
        <v>0.55000000000000004</v>
      </c>
      <c r="Q18" s="14" t="str">
        <f t="shared" si="3"/>
        <v>Y</v>
      </c>
    </row>
    <row r="19" spans="1:26" ht="15.75" customHeight="1" x14ac:dyDescent="0.25">
      <c r="A19" s="14">
        <v>13</v>
      </c>
      <c r="B19" s="75">
        <v>1433</v>
      </c>
      <c r="C19" s="49" t="s">
        <v>478</v>
      </c>
      <c r="D19" s="15">
        <v>0.6</v>
      </c>
      <c r="E19" s="14" t="str">
        <f t="shared" si="4"/>
        <v>Y</v>
      </c>
      <c r="F19" s="15">
        <v>0.51</v>
      </c>
      <c r="G19" s="14" t="str">
        <f t="shared" si="0"/>
        <v>N</v>
      </c>
      <c r="H19" s="15">
        <v>0.6</v>
      </c>
      <c r="I19" s="14" t="str">
        <f t="shared" si="1"/>
        <v>Y</v>
      </c>
      <c r="J19" s="15">
        <v>0.46</v>
      </c>
      <c r="K19" s="14" t="str">
        <f t="shared" si="5"/>
        <v>N</v>
      </c>
      <c r="L19" s="15">
        <v>0.52</v>
      </c>
      <c r="M19" s="14" t="str">
        <f t="shared" si="6"/>
        <v>N</v>
      </c>
      <c r="N19" s="15">
        <v>0.7</v>
      </c>
      <c r="O19" s="14" t="str">
        <f t="shared" si="2"/>
        <v>Y</v>
      </c>
      <c r="P19" s="15">
        <v>0.55000000000000004</v>
      </c>
      <c r="Q19" s="14" t="str">
        <f t="shared" si="3"/>
        <v>Y</v>
      </c>
    </row>
    <row r="20" spans="1:26" ht="15.75" customHeight="1" x14ac:dyDescent="0.25">
      <c r="A20" s="14">
        <v>14</v>
      </c>
      <c r="B20" s="75">
        <v>1435</v>
      </c>
      <c r="C20" s="49" t="s">
        <v>479</v>
      </c>
      <c r="D20" s="15">
        <v>0.68</v>
      </c>
      <c r="E20" s="14" t="str">
        <f t="shared" si="4"/>
        <v>Y</v>
      </c>
      <c r="F20" s="15">
        <v>0.53</v>
      </c>
      <c r="G20" s="14" t="str">
        <f t="shared" si="0"/>
        <v>N</v>
      </c>
      <c r="H20" s="15">
        <v>0.56000000000000005</v>
      </c>
      <c r="I20" s="14" t="str">
        <f t="shared" si="1"/>
        <v>Y</v>
      </c>
      <c r="J20" s="15">
        <v>0.59</v>
      </c>
      <c r="K20" s="14" t="str">
        <f t="shared" si="5"/>
        <v>Y</v>
      </c>
      <c r="L20" s="15">
        <v>0.59</v>
      </c>
      <c r="M20" s="14" t="str">
        <f t="shared" si="6"/>
        <v>Y</v>
      </c>
      <c r="N20" s="15">
        <v>0.68</v>
      </c>
      <c r="O20" s="14" t="str">
        <f t="shared" si="2"/>
        <v>Y</v>
      </c>
      <c r="P20" s="15">
        <v>0.55000000000000004</v>
      </c>
      <c r="Q20" s="14" t="str">
        <f t="shared" si="3"/>
        <v>Y</v>
      </c>
    </row>
    <row r="21" spans="1:26" ht="15.75" customHeight="1" x14ac:dyDescent="0.25">
      <c r="A21" s="14">
        <v>15</v>
      </c>
      <c r="B21" s="75">
        <v>1436</v>
      </c>
      <c r="C21" s="49" t="s">
        <v>480</v>
      </c>
      <c r="D21" s="15">
        <v>0.5</v>
      </c>
      <c r="E21" s="14" t="str">
        <f t="shared" si="4"/>
        <v>N</v>
      </c>
      <c r="F21" s="15">
        <v>0.59</v>
      </c>
      <c r="G21" s="14" t="str">
        <f t="shared" si="0"/>
        <v>Y</v>
      </c>
      <c r="H21" s="15">
        <v>0.5</v>
      </c>
      <c r="I21" s="14" t="str">
        <f t="shared" si="1"/>
        <v>N</v>
      </c>
      <c r="J21" s="15">
        <v>0.5</v>
      </c>
      <c r="K21" s="14" t="str">
        <f t="shared" si="5"/>
        <v>N</v>
      </c>
      <c r="L21" s="15">
        <v>0.52500000000000002</v>
      </c>
      <c r="M21" s="14" t="str">
        <f t="shared" si="6"/>
        <v>N</v>
      </c>
      <c r="N21" s="15">
        <v>0.6</v>
      </c>
      <c r="O21" s="14" t="str">
        <f t="shared" si="2"/>
        <v>Y</v>
      </c>
      <c r="P21" s="15">
        <v>0.55000000000000004</v>
      </c>
      <c r="Q21" s="14" t="str">
        <f t="shared" si="3"/>
        <v>Y</v>
      </c>
    </row>
    <row r="22" spans="1:26" ht="15.75" customHeight="1" x14ac:dyDescent="0.25">
      <c r="A22" s="14">
        <v>16</v>
      </c>
      <c r="B22" s="75">
        <v>1439</v>
      </c>
      <c r="C22" s="49" t="s">
        <v>481</v>
      </c>
      <c r="D22" s="15">
        <v>0.7</v>
      </c>
      <c r="E22" s="14" t="str">
        <f t="shared" si="4"/>
        <v>Y</v>
      </c>
      <c r="F22" s="15">
        <v>0.5</v>
      </c>
      <c r="G22" s="14" t="str">
        <f t="shared" si="0"/>
        <v>N</v>
      </c>
      <c r="H22" s="15">
        <v>0.6</v>
      </c>
      <c r="I22" s="14" t="str">
        <f t="shared" si="1"/>
        <v>Y</v>
      </c>
      <c r="J22" s="15">
        <v>0.5</v>
      </c>
      <c r="K22" s="14" t="str">
        <f t="shared" si="5"/>
        <v>N</v>
      </c>
      <c r="L22" s="15">
        <v>0.53</v>
      </c>
      <c r="M22" s="14" t="str">
        <f t="shared" si="6"/>
        <v>N</v>
      </c>
      <c r="N22" s="15">
        <v>0.66</v>
      </c>
      <c r="O22" s="14" t="str">
        <f t="shared" si="2"/>
        <v>Y</v>
      </c>
      <c r="P22" s="15">
        <v>0.5</v>
      </c>
      <c r="Q22" s="14" t="str">
        <f t="shared" si="3"/>
        <v>N</v>
      </c>
    </row>
    <row r="23" spans="1:26" ht="15.75" customHeight="1" x14ac:dyDescent="0.25">
      <c r="A23" s="14"/>
      <c r="B23" s="16" t="s">
        <v>482</v>
      </c>
      <c r="C23" s="16"/>
      <c r="D23" s="16"/>
      <c r="E23" s="14">
        <f>COUNTIFS(E7:E22,"Y")</f>
        <v>14</v>
      </c>
      <c r="F23" s="14"/>
      <c r="G23" s="14">
        <f>COUNTIFS(G7:G22,"Y")</f>
        <v>7</v>
      </c>
      <c r="H23" s="14"/>
      <c r="I23" s="14">
        <f>COUNTIFS(I7:I22,"Y")</f>
        <v>14</v>
      </c>
      <c r="J23" s="14"/>
      <c r="K23" s="14">
        <f>COUNTIFS(K7:K22,"Y")</f>
        <v>7</v>
      </c>
      <c r="L23" s="14"/>
      <c r="M23" s="14">
        <f>COUNTIFS(M7:M22,"Y")</f>
        <v>8</v>
      </c>
      <c r="N23" s="14"/>
      <c r="O23" s="14">
        <f>COUNTIFS(O7:O22,"Y")</f>
        <v>16</v>
      </c>
      <c r="P23" s="14"/>
      <c r="Q23" s="14">
        <f>COUNTIFS(Q7:Q22,"Y")</f>
        <v>13</v>
      </c>
    </row>
    <row r="24" spans="1:26" ht="15.75" customHeight="1" x14ac:dyDescent="0.25">
      <c r="A24" s="14"/>
      <c r="B24" s="16" t="s">
        <v>483</v>
      </c>
      <c r="C24" s="16"/>
      <c r="D24" s="16"/>
      <c r="E24" s="62">
        <f>(E23/16)*100</f>
        <v>87.5</v>
      </c>
      <c r="F24" s="14"/>
      <c r="G24" s="62">
        <f>(G23/16)*100</f>
        <v>43.75</v>
      </c>
      <c r="H24" s="62"/>
      <c r="I24" s="62">
        <f>(I23/16)*100</f>
        <v>87.5</v>
      </c>
      <c r="J24" s="62"/>
      <c r="K24" s="62">
        <f>(K23/16)*100</f>
        <v>43.75</v>
      </c>
      <c r="L24" s="62"/>
      <c r="M24" s="62">
        <f>(M23/16)*100</f>
        <v>50</v>
      </c>
      <c r="N24" s="62"/>
      <c r="O24" s="62">
        <f>(O23/16)*100</f>
        <v>100</v>
      </c>
      <c r="P24" s="62"/>
      <c r="Q24" s="62">
        <f>(Q23/16)*100</f>
        <v>81.25</v>
      </c>
    </row>
    <row r="25" spans="1:26" ht="15.75" customHeight="1" x14ac:dyDescent="0.25">
      <c r="A25" s="18"/>
      <c r="B25" s="238" t="s">
        <v>165</v>
      </c>
      <c r="C25" s="239"/>
      <c r="D25" s="18"/>
      <c r="E25" s="19"/>
      <c r="F25" s="17">
        <v>3</v>
      </c>
      <c r="G25" s="19">
        <f>G24*F25/100</f>
        <v>1.3125</v>
      </c>
      <c r="H25" s="17"/>
      <c r="I25" s="19"/>
      <c r="J25" s="17"/>
      <c r="K25" s="19"/>
      <c r="L25" s="17">
        <v>3</v>
      </c>
      <c r="M25" s="19">
        <f>M24*L25/100</f>
        <v>1.5</v>
      </c>
      <c r="N25" s="17"/>
      <c r="O25" s="19"/>
      <c r="P25" s="17">
        <v>2</v>
      </c>
      <c r="Q25" s="147">
        <f>Q24*P25/100</f>
        <v>1.625</v>
      </c>
      <c r="R25" s="148"/>
      <c r="S25" s="149"/>
      <c r="U25" s="149"/>
      <c r="W25" s="149"/>
      <c r="Y25" s="149"/>
      <c r="Z25" s="11"/>
    </row>
    <row r="26" spans="1:26" ht="15.75" customHeight="1" x14ac:dyDescent="0.25">
      <c r="A26" s="18"/>
      <c r="B26" s="238" t="s">
        <v>166</v>
      </c>
      <c r="C26" s="239"/>
      <c r="D26" s="18">
        <v>3</v>
      </c>
      <c r="E26" s="19">
        <f>E24*D26/100</f>
        <v>2.625</v>
      </c>
      <c r="F26" s="17"/>
      <c r="G26" s="19"/>
      <c r="H26" s="17">
        <v>3</v>
      </c>
      <c r="I26" s="19">
        <f>I24*H26/100</f>
        <v>2.625</v>
      </c>
      <c r="J26" s="17">
        <v>3</v>
      </c>
      <c r="K26" s="19">
        <f>K24*J26/100</f>
        <v>1.3125</v>
      </c>
      <c r="L26" s="17">
        <v>3</v>
      </c>
      <c r="M26" s="19">
        <f>M24*L26/100</f>
        <v>1.5</v>
      </c>
      <c r="N26" s="17"/>
      <c r="O26" s="19"/>
      <c r="P26" s="17">
        <v>3</v>
      </c>
      <c r="Q26" s="147">
        <f>Q24*P26/100</f>
        <v>2.4375</v>
      </c>
      <c r="R26" s="148"/>
      <c r="S26" s="149"/>
      <c r="U26" s="149"/>
      <c r="W26" s="149"/>
      <c r="Y26" s="149"/>
      <c r="Z26" s="11"/>
    </row>
    <row r="27" spans="1:26" ht="15.75" customHeight="1" x14ac:dyDescent="0.25">
      <c r="A27" s="18"/>
      <c r="B27" s="238" t="s">
        <v>167</v>
      </c>
      <c r="C27" s="239"/>
      <c r="D27" s="18">
        <v>3</v>
      </c>
      <c r="E27" s="19">
        <f>E24*D27/100</f>
        <v>2.625</v>
      </c>
      <c r="F27" s="17">
        <v>2</v>
      </c>
      <c r="G27" s="19">
        <f>G24*F27/100</f>
        <v>0.875</v>
      </c>
      <c r="H27" s="17">
        <v>2</v>
      </c>
      <c r="I27" s="19">
        <f>I24*H27/100</f>
        <v>1.75</v>
      </c>
      <c r="J27" s="17">
        <v>3</v>
      </c>
      <c r="K27" s="19">
        <f>K24*J27/100</f>
        <v>1.3125</v>
      </c>
      <c r="L27" s="17">
        <v>3</v>
      </c>
      <c r="M27" s="19">
        <f>M24*L27/100</f>
        <v>1.5</v>
      </c>
      <c r="N27" s="17"/>
      <c r="O27" s="19"/>
      <c r="P27" s="17">
        <v>2</v>
      </c>
      <c r="Q27" s="147">
        <f>Q24*P27/100</f>
        <v>1.625</v>
      </c>
      <c r="R27" s="148"/>
      <c r="S27" s="149"/>
      <c r="U27" s="149"/>
      <c r="W27" s="149"/>
      <c r="Y27" s="149"/>
      <c r="Z27" s="11"/>
    </row>
    <row r="28" spans="1:26" ht="15.75" customHeight="1" x14ac:dyDescent="0.25">
      <c r="A28" s="18"/>
      <c r="B28" s="238" t="s">
        <v>168</v>
      </c>
      <c r="C28" s="239"/>
      <c r="D28" s="18"/>
      <c r="E28" s="19"/>
      <c r="F28" s="17">
        <v>2</v>
      </c>
      <c r="G28" s="19">
        <f>G24*F28/100</f>
        <v>0.875</v>
      </c>
      <c r="H28" s="17"/>
      <c r="I28" s="19"/>
      <c r="J28" s="17"/>
      <c r="K28" s="19"/>
      <c r="L28" s="17">
        <v>2</v>
      </c>
      <c r="M28" s="19">
        <f>M24*L28/100</f>
        <v>1</v>
      </c>
      <c r="N28" s="17">
        <v>2</v>
      </c>
      <c r="O28" s="19">
        <f>O24*N28/100</f>
        <v>2</v>
      </c>
      <c r="P28" s="17">
        <v>3</v>
      </c>
      <c r="Q28" s="147">
        <f>Q24*P28/100</f>
        <v>2.4375</v>
      </c>
      <c r="R28" s="148"/>
      <c r="S28" s="149"/>
      <c r="U28" s="149"/>
      <c r="W28" s="149"/>
      <c r="Y28" s="149"/>
      <c r="Z28" s="11"/>
    </row>
    <row r="29" spans="1:26" ht="15.75" customHeight="1" x14ac:dyDescent="0.25">
      <c r="A29" s="18"/>
      <c r="B29" s="238" t="s">
        <v>169</v>
      </c>
      <c r="C29" s="239"/>
      <c r="D29" s="18"/>
      <c r="E29" s="19"/>
      <c r="F29" s="17"/>
      <c r="G29" s="19"/>
      <c r="H29" s="17"/>
      <c r="I29" s="19"/>
      <c r="J29" s="17">
        <v>2</v>
      </c>
      <c r="K29" s="19">
        <f>K24*J29/100</f>
        <v>0.875</v>
      </c>
      <c r="L29" s="17">
        <v>3</v>
      </c>
      <c r="M29" s="19">
        <f>M24*L29/100</f>
        <v>1.5</v>
      </c>
      <c r="N29" s="17"/>
      <c r="O29" s="19"/>
      <c r="P29" s="17" t="s">
        <v>491</v>
      </c>
      <c r="Q29" s="147"/>
      <c r="R29" s="148"/>
      <c r="S29" s="149"/>
      <c r="U29" s="149"/>
      <c r="W29" s="149"/>
      <c r="Y29" s="149"/>
      <c r="Z29" s="11"/>
    </row>
    <row r="30" spans="1:26" ht="15.75" customHeight="1" x14ac:dyDescent="0.25">
      <c r="A30" s="135"/>
      <c r="B30" s="246" t="s">
        <v>170</v>
      </c>
      <c r="C30" s="241"/>
      <c r="D30" s="136">
        <v>2</v>
      </c>
      <c r="E30" s="19">
        <f>E24*D30/100</f>
        <v>1.75</v>
      </c>
      <c r="F30" s="137"/>
      <c r="G30" s="19"/>
      <c r="H30" s="137"/>
      <c r="I30" s="19"/>
      <c r="J30" s="139">
        <v>2</v>
      </c>
      <c r="K30" s="19">
        <f>K24*J30/100</f>
        <v>0.875</v>
      </c>
      <c r="L30" s="139">
        <v>2</v>
      </c>
      <c r="M30" s="19">
        <f>M24*L30/100</f>
        <v>1</v>
      </c>
      <c r="N30" s="139">
        <v>3</v>
      </c>
      <c r="O30" s="19">
        <f>O24*N30/100</f>
        <v>3</v>
      </c>
      <c r="P30" s="139">
        <v>3</v>
      </c>
      <c r="Q30" s="147">
        <f>Q24*P30/100</f>
        <v>2.4375</v>
      </c>
      <c r="R30" s="151"/>
      <c r="S30" s="149"/>
      <c r="T30" s="156"/>
      <c r="U30" s="149"/>
      <c r="V30" s="156"/>
      <c r="W30" s="149"/>
      <c r="X30" s="156"/>
      <c r="Y30" s="149"/>
      <c r="Z30" s="45"/>
    </row>
    <row r="31" spans="1:26" ht="15.75" customHeight="1" x14ac:dyDescent="0.25">
      <c r="A31" s="135"/>
      <c r="B31" s="246" t="s">
        <v>171</v>
      </c>
      <c r="C31" s="241"/>
      <c r="D31" s="136"/>
      <c r="E31" s="19"/>
      <c r="F31" s="137"/>
      <c r="G31" s="19"/>
      <c r="H31" s="137"/>
      <c r="I31" s="19"/>
      <c r="J31" s="139"/>
      <c r="K31" s="19"/>
      <c r="L31" s="139">
        <v>2</v>
      </c>
      <c r="M31" s="19">
        <f>M24*L31/100</f>
        <v>1</v>
      </c>
      <c r="N31" s="139">
        <v>3</v>
      </c>
      <c r="O31" s="19">
        <f>O24*N31/100</f>
        <v>3</v>
      </c>
      <c r="P31" s="139"/>
      <c r="Q31" s="147"/>
      <c r="R31" s="151"/>
      <c r="S31" s="149"/>
      <c r="T31" s="156"/>
      <c r="U31" s="149"/>
      <c r="V31" s="156"/>
      <c r="W31" s="149"/>
      <c r="X31" s="156"/>
      <c r="Y31" s="152"/>
      <c r="Z31" s="45"/>
    </row>
    <row r="32" spans="1:26" ht="15.75" customHeight="1" x14ac:dyDescent="0.25">
      <c r="A32" s="141"/>
      <c r="B32" s="240" t="s">
        <v>172</v>
      </c>
      <c r="C32" s="241"/>
      <c r="D32" s="142"/>
      <c r="E32" s="19"/>
      <c r="F32" s="143">
        <v>3</v>
      </c>
      <c r="G32" s="19">
        <f>G24*F32/100</f>
        <v>1.3125</v>
      </c>
      <c r="H32" s="143">
        <v>3</v>
      </c>
      <c r="I32" s="19">
        <f>I24*H32/100</f>
        <v>2.625</v>
      </c>
      <c r="J32" s="144"/>
      <c r="K32" s="19"/>
      <c r="L32" s="144">
        <v>3</v>
      </c>
      <c r="M32" s="19">
        <f>M24*L32/100</f>
        <v>1.5</v>
      </c>
      <c r="N32" s="144"/>
      <c r="O32" s="19"/>
      <c r="P32" s="144">
        <v>2</v>
      </c>
      <c r="Q32" s="147">
        <f>Q24*P32/100</f>
        <v>1.625</v>
      </c>
      <c r="R32" s="151"/>
      <c r="S32" s="149"/>
      <c r="T32" s="156"/>
      <c r="U32" s="149"/>
      <c r="V32" s="156"/>
      <c r="W32" s="149"/>
      <c r="X32" s="156"/>
      <c r="Y32" s="149"/>
      <c r="Z32" s="45"/>
    </row>
    <row r="33" spans="1:17" ht="15.75" customHeight="1" x14ac:dyDescent="0.25">
      <c r="A33" s="14"/>
      <c r="B33" s="247" t="s">
        <v>273</v>
      </c>
      <c r="C33" s="248"/>
      <c r="D33" s="16"/>
      <c r="E33" s="71">
        <f>SUM(D7:D22)</f>
        <v>10.679999999999998</v>
      </c>
      <c r="F33" s="71"/>
      <c r="G33" s="71">
        <f t="shared" ref="G33:Q33" si="7">SUM(F7:F22)</f>
        <v>8.7700000000000014</v>
      </c>
      <c r="H33" s="71"/>
      <c r="I33" s="71">
        <f t="shared" si="7"/>
        <v>9.240000000000002</v>
      </c>
      <c r="J33" s="71"/>
      <c r="K33" s="71">
        <f t="shared" si="7"/>
        <v>8.490000000000002</v>
      </c>
      <c r="L33" s="71"/>
      <c r="M33" s="71">
        <f t="shared" si="7"/>
        <v>8.8449999999999989</v>
      </c>
      <c r="N33" s="71"/>
      <c r="O33" s="71">
        <f t="shared" si="7"/>
        <v>10.44</v>
      </c>
      <c r="P33" s="71"/>
      <c r="Q33" s="71">
        <f t="shared" si="7"/>
        <v>8.86</v>
      </c>
    </row>
    <row r="34" spans="1:17" ht="15.75" customHeight="1" x14ac:dyDescent="0.25">
      <c r="A34" s="14"/>
      <c r="B34" s="248" t="s">
        <v>274</v>
      </c>
      <c r="C34" s="248"/>
      <c r="D34" s="16"/>
      <c r="E34" s="21">
        <f>E33/16*100</f>
        <v>66.749999999999986</v>
      </c>
      <c r="F34" s="21"/>
      <c r="G34" s="21">
        <f t="shared" ref="G34:Q34" si="8">G33/16*100</f>
        <v>54.812500000000007</v>
      </c>
      <c r="H34" s="21"/>
      <c r="I34" s="21">
        <f t="shared" si="8"/>
        <v>57.750000000000014</v>
      </c>
      <c r="J34" s="21"/>
      <c r="K34" s="21">
        <f t="shared" si="8"/>
        <v>53.062500000000014</v>
      </c>
      <c r="L34" s="21"/>
      <c r="M34" s="21">
        <f t="shared" si="8"/>
        <v>55.281249999999993</v>
      </c>
      <c r="N34" s="21"/>
      <c r="O34" s="21">
        <f t="shared" si="8"/>
        <v>65.25</v>
      </c>
      <c r="P34" s="21"/>
      <c r="Q34" s="21">
        <f t="shared" si="8"/>
        <v>55.375</v>
      </c>
    </row>
    <row r="35" spans="1:17" ht="15.75" customHeight="1" x14ac:dyDescent="0.25"/>
    <row r="36" spans="1:17" ht="15.75" customHeight="1" x14ac:dyDescent="0.25"/>
    <row r="37" spans="1:17" ht="15.75" customHeight="1" x14ac:dyDescent="0.25"/>
    <row r="38" spans="1:17" ht="15.75" customHeight="1" x14ac:dyDescent="0.25"/>
    <row r="39" spans="1:17" ht="15.75" customHeight="1" x14ac:dyDescent="0.25"/>
    <row r="40" spans="1:17" ht="15.75" customHeight="1" x14ac:dyDescent="0.25"/>
    <row r="41" spans="1:17" ht="15.75" customHeight="1" x14ac:dyDescent="0.25"/>
    <row r="42" spans="1:17" ht="15.75" customHeight="1" x14ac:dyDescent="0.25"/>
    <row r="43" spans="1:17" ht="15.75" customHeight="1" x14ac:dyDescent="0.25"/>
    <row r="44" spans="1:17" ht="15.75" customHeight="1" x14ac:dyDescent="0.25"/>
    <row r="45" spans="1:17" ht="15.75" customHeight="1" x14ac:dyDescent="0.25"/>
    <row r="46" spans="1:17" ht="15.75" customHeight="1" x14ac:dyDescent="0.25"/>
    <row r="47" spans="1:17" ht="15.75" customHeight="1" x14ac:dyDescent="0.25"/>
    <row r="48" spans="1:1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</sheetData>
  <mergeCells count="20">
    <mergeCell ref="B33:C33"/>
    <mergeCell ref="B34:C34"/>
    <mergeCell ref="B32:C32"/>
    <mergeCell ref="D6:E6"/>
    <mergeCell ref="F6:G6"/>
    <mergeCell ref="B30:C30"/>
    <mergeCell ref="B31:C31"/>
    <mergeCell ref="B26:C26"/>
    <mergeCell ref="B27:C27"/>
    <mergeCell ref="B28:C28"/>
    <mergeCell ref="B29:C29"/>
    <mergeCell ref="H6:I6"/>
    <mergeCell ref="J6:K6"/>
    <mergeCell ref="B25:C25"/>
    <mergeCell ref="A1:Q1"/>
    <mergeCell ref="A2:Q2"/>
    <mergeCell ref="A4:Q4"/>
    <mergeCell ref="L6:M6"/>
    <mergeCell ref="N6:O6"/>
    <mergeCell ref="P6:Q6"/>
  </mergeCells>
  <conditionalFormatting sqref="D7:D22">
    <cfRule type="cellIs" dxfId="20" priority="21" operator="lessThan">
      <formula>0.55</formula>
    </cfRule>
    <cfRule type="cellIs" dxfId="19" priority="22" operator="lessThan">
      <formula>0.5</formula>
    </cfRule>
  </conditionalFormatting>
  <conditionalFormatting sqref="E7:E22">
    <cfRule type="containsText" dxfId="18" priority="8" operator="containsText" text="N">
      <formula>NOT(ISERROR(SEARCH("N",E7)))</formula>
    </cfRule>
  </conditionalFormatting>
  <conditionalFormatting sqref="F7:F22">
    <cfRule type="cellIs" dxfId="17" priority="19" operator="lessThan">
      <formula>0.55</formula>
    </cfRule>
    <cfRule type="cellIs" dxfId="16" priority="20" operator="lessThan">
      <formula>0.5</formula>
    </cfRule>
  </conditionalFormatting>
  <conditionalFormatting sqref="G7:G22">
    <cfRule type="containsText" dxfId="15" priority="7" operator="containsText" text="N">
      <formula>NOT(ISERROR(SEARCH("N",G7)))</formula>
    </cfRule>
  </conditionalFormatting>
  <conditionalFormatting sqref="H7:H22">
    <cfRule type="cellIs" dxfId="14" priority="17" operator="lessThan">
      <formula>0.55</formula>
    </cfRule>
    <cfRule type="cellIs" dxfId="13" priority="18" operator="lessThan">
      <formula>0.5</formula>
    </cfRule>
  </conditionalFormatting>
  <conditionalFormatting sqref="I7:I22">
    <cfRule type="containsText" dxfId="12" priority="6" operator="containsText" text="N">
      <formula>NOT(ISERROR(SEARCH("N",I7)))</formula>
    </cfRule>
  </conditionalFormatting>
  <conditionalFormatting sqref="J7:J22">
    <cfRule type="cellIs" dxfId="11" priority="15" operator="lessThan">
      <formula>0.55</formula>
    </cfRule>
    <cfRule type="cellIs" dxfId="10" priority="16" operator="lessThan">
      <formula>0.5</formula>
    </cfRule>
  </conditionalFormatting>
  <conditionalFormatting sqref="K7:K22">
    <cfRule type="containsText" dxfId="9" priority="1" operator="containsText" text="N">
      <formula>NOT(ISERROR(SEARCH("N",K7)))</formula>
    </cfRule>
  </conditionalFormatting>
  <conditionalFormatting sqref="L7:L22">
    <cfRule type="cellIs" dxfId="8" priority="13" operator="lessThan">
      <formula>0.55</formula>
    </cfRule>
    <cfRule type="cellIs" dxfId="7" priority="14" operator="lessThan">
      <formula>0.5</formula>
    </cfRule>
  </conditionalFormatting>
  <conditionalFormatting sqref="M7:M22">
    <cfRule type="containsText" dxfId="6" priority="4" operator="containsText" text="N">
      <formula>NOT(ISERROR(SEARCH("N",M7)))</formula>
    </cfRule>
  </conditionalFormatting>
  <conditionalFormatting sqref="N7:N22">
    <cfRule type="cellIs" dxfId="5" priority="11" operator="lessThan">
      <formula>0.55</formula>
    </cfRule>
    <cfRule type="cellIs" dxfId="4" priority="12" operator="lessThan">
      <formula>0.5</formula>
    </cfRule>
  </conditionalFormatting>
  <conditionalFormatting sqref="O7:O22">
    <cfRule type="containsText" dxfId="3" priority="3" operator="containsText" text="N">
      <formula>NOT(ISERROR(SEARCH("N",O7)))</formula>
    </cfRule>
  </conditionalFormatting>
  <conditionalFormatting sqref="P7:P22">
    <cfRule type="cellIs" dxfId="2" priority="9" operator="lessThan">
      <formula>0.55</formula>
    </cfRule>
    <cfRule type="cellIs" dxfId="1" priority="10" operator="lessThan">
      <formula>0.5</formula>
    </cfRule>
  </conditionalFormatting>
  <conditionalFormatting sqref="Q7:Q22">
    <cfRule type="containsText" dxfId="0" priority="2" operator="containsText" text="N">
      <formula>NOT(ISERROR(SEARCH("N",Q7)))</formula>
    </cfRule>
  </conditionalFormatting>
  <pageMargins left="0.7" right="0.7" top="0.75" bottom="0.75" header="0" footer="0"/>
  <pageSetup paperSize="8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42E5BCF53E446A579D592422A9EB3" ma:contentTypeVersion="18" ma:contentTypeDescription="Create a new document." ma:contentTypeScope="" ma:versionID="16a980deea032559e1e8841c1d1dec83">
  <xsd:schema xmlns:xsd="http://www.w3.org/2001/XMLSchema" xmlns:xs="http://www.w3.org/2001/XMLSchema" xmlns:p="http://schemas.microsoft.com/office/2006/metadata/properties" xmlns:ns2="862d1a8b-79c4-4a94-b6dd-61250aad6dcc" xmlns:ns3="52d09f3e-1809-4831-80c6-f4ce27034568" targetNamespace="http://schemas.microsoft.com/office/2006/metadata/properties" ma:root="true" ma:fieldsID="4fe10ac4cdeac5702d6c07ccd1c8d66e" ns2:_="" ns3:_="">
    <xsd:import namespace="862d1a8b-79c4-4a94-b6dd-61250aad6dcc"/>
    <xsd:import namespace="52d09f3e-1809-4831-80c6-f4ce270345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2d1a8b-79c4-4a94-b6dd-61250aad6d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e7e668f-a0e0-4128-ac8c-4bc6ffc6c2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9f3e-1809-4831-80c6-f4ce2703456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c2547af-26cb-498a-bb38-9361a4df1a0e}" ma:internalName="TaxCatchAll" ma:showField="CatchAllData" ma:web="52d09f3e-1809-4831-80c6-f4ce270345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2d1a8b-79c4-4a94-b6dd-61250aad6dcc">
      <Terms xmlns="http://schemas.microsoft.com/office/infopath/2007/PartnerControls"/>
    </lcf76f155ced4ddcb4097134ff3c332f>
    <TaxCatchAll xmlns="52d09f3e-1809-4831-80c6-f4ce27034568" xsi:nil="true"/>
  </documentManagement>
</p:properties>
</file>

<file path=customXml/itemProps1.xml><?xml version="1.0" encoding="utf-8"?>
<ds:datastoreItem xmlns:ds="http://schemas.openxmlformats.org/officeDocument/2006/customXml" ds:itemID="{43D91A8D-1746-4EFB-97FF-073661214D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2d1a8b-79c4-4a94-b6dd-61250aad6dcc"/>
    <ds:schemaRef ds:uri="52d09f3e-1809-4831-80c6-f4ce270345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616ACC-47D0-4B64-9822-2AED25E845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C7B2D3-A6D4-4EF1-8C53-8F791ADCAF4E}">
  <ds:schemaRefs>
    <ds:schemaRef ds:uri="52d09f3e-1809-4831-80c6-f4ce27034568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862d1a8b-79c4-4a94-b6dd-61250aad6dcc"/>
    <ds:schemaRef ds:uri="http://www.w3.org/XML/1998/namespace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POCO_CTESCOA</vt:lpstr>
      <vt:lpstr>2018-19 Sem 1</vt:lpstr>
      <vt:lpstr>2018-19 Sem 2</vt:lpstr>
      <vt:lpstr>2018-19 Sem 3</vt:lpstr>
      <vt:lpstr>2018-19 Sem 4</vt:lpstr>
      <vt:lpstr>2018-19 Sem 5</vt:lpstr>
      <vt:lpstr>2018-19 Sem 6</vt:lpstr>
      <vt:lpstr>2018-19 Sem 7</vt:lpstr>
      <vt:lpstr>2018-19 Sem 8</vt:lpstr>
      <vt:lpstr>2018-19 Sem 9</vt:lpstr>
      <vt:lpstr>2018-19 Sem 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Kshitija Bhakre</cp:lastModifiedBy>
  <cp:revision/>
  <cp:lastPrinted>2024-06-09T12:59:43Z</cp:lastPrinted>
  <dcterms:created xsi:type="dcterms:W3CDTF">2023-06-22T02:20:04Z</dcterms:created>
  <dcterms:modified xsi:type="dcterms:W3CDTF">2024-06-09T12:59:46Z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0x010100C2242E5BCF53E446A579D592422A9EB3</vt:lpwstr>
  </property>
  <property fmtid="{D5CDD505-2E9C-101B-9397-08002B2CF9AE}" pid="3" name="MediaServiceImageTags">
    <vt:lpwstr/>
  </property>
</Properties>
</file>